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5255" windowHeight="8685" activeTab="0"/>
  </bookViews>
  <sheets>
    <sheet name="data" sheetId="1" r:id="rId1"/>
    <sheet name="table" sheetId="2" r:id="rId2"/>
    <sheet name="CALC" sheetId="3" r:id="rId3"/>
    <sheet name="Form10E" sheetId="4" r:id="rId4"/>
  </sheets>
  <externalReferences>
    <externalReference r:id="rId7"/>
  </externalReferences>
  <definedNames>
    <definedName name="rstatus">'[1]data'!$N$4:$N$6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17" authorId="0">
      <text>
        <r>
          <rPr>
            <b/>
            <sz val="9"/>
            <rFont val="Tahoma"/>
            <family val="2"/>
          </rPr>
          <t xml:space="preserve">Fill the amount of taxable income without Arrears (Taxable Income after considering the 80C and other exemption) of the financial year in which arrears/ advance is received + total of arrears as per table given below </t>
        </r>
      </text>
    </comment>
  </commentList>
</comments>
</file>

<file path=xl/sharedStrings.xml><?xml version="1.0" encoding="utf-8"?>
<sst xmlns="http://schemas.openxmlformats.org/spreadsheetml/2006/main" count="125" uniqueCount="105">
  <si>
    <t xml:space="preserve">1. Relief Claimed in the  Assessment Year </t>
  </si>
  <si>
    <t>2. Name of the Employee</t>
  </si>
  <si>
    <t>3. Address of the Employee</t>
  </si>
  <si>
    <t>4. PAN of the Employee</t>
  </si>
  <si>
    <t>5. Date of Birth (dd/mm/yyyy)</t>
  </si>
  <si>
    <t>6. Male                    Female</t>
  </si>
  <si>
    <t>Resident</t>
  </si>
  <si>
    <t>Financial Year</t>
  </si>
  <si>
    <t>Taxable Income of the relevant F.Y. without the arrears or advance (Rs.)</t>
  </si>
  <si>
    <t>Amount of Arrears/Advance  received against each Financial Year (Rs.)</t>
  </si>
  <si>
    <t>Total</t>
  </si>
  <si>
    <t>Previous Year(s)</t>
  </si>
  <si>
    <t>4 [2+3]</t>
  </si>
  <si>
    <t>Total Income</t>
  </si>
  <si>
    <t>(As increased by salary received in arrears or advance)</t>
  </si>
  <si>
    <t>Relief under section 89(1)</t>
  </si>
  <si>
    <t>FORM 10E</t>
  </si>
  <si>
    <t>[See Rule 21AA]</t>
  </si>
  <si>
    <t>Form  for  furnishing  particulars  of  income  under  section  192(2A)  for  the year ending 31st March, 2016</t>
  </si>
  <si>
    <t>claiming relief under section 89(1) by a Government servant or an employee in a [company,co-operative society, local authority ,university, institution, association or body]</t>
  </si>
  <si>
    <t>1. Name and address of the Employee</t>
  </si>
  <si>
    <t>2. Permanent Account Number</t>
  </si>
  <si>
    <t>3. Residential Status</t>
  </si>
  <si>
    <t>Amount (Rs.)</t>
  </si>
  <si>
    <t>(a)</t>
  </si>
  <si>
    <t>(b)</t>
  </si>
  <si>
    <t>Not Applicable</t>
  </si>
  <si>
    <t xml:space="preserve">(c) </t>
  </si>
  <si>
    <t>Payment   in   the   nature  of  compensation  from   the  employer  or  former</t>
  </si>
  <si>
    <t>(d)</t>
  </si>
  <si>
    <t>Detailed particulars of payments referred to above may be given in</t>
  </si>
  <si>
    <t>Annexure I, II, III or IV, as the case may be.</t>
  </si>
  <si>
    <t>Signature of the employee</t>
  </si>
  <si>
    <t>Verification</t>
  </si>
  <si>
    <t>I</t>
  </si>
  <si>
    <t xml:space="preserve">do hereby declare that what is stated above is </t>
  </si>
  <si>
    <t>true to the best of my knowledge and belief.</t>
  </si>
  <si>
    <t xml:space="preserve">Place: </t>
  </si>
  <si>
    <t>Dated:</t>
  </si>
  <si>
    <t>YEAR</t>
  </si>
  <si>
    <t>INCOME PREVIOUS YR</t>
  </si>
  <si>
    <t>ARREARS PAID</t>
  </si>
  <si>
    <t>TOTAL INCLUDING ARREARS</t>
  </si>
  <si>
    <t>INCOME TAX WITHOUT ARREARS</t>
  </si>
  <si>
    <t>REBATE 87A</t>
  </si>
  <si>
    <t>CESS PAID</t>
  </si>
  <si>
    <t>TOTAL TAX PAID WITH ARREARS</t>
  </si>
  <si>
    <t>CESS</t>
  </si>
  <si>
    <t>REBATE UNDER 87A</t>
  </si>
  <si>
    <t>TOTAL TAX</t>
  </si>
  <si>
    <t>MALE</t>
  </si>
  <si>
    <t xml:space="preserve">11. Year-wise Breakup of Arrears received and taxable income </t>
  </si>
  <si>
    <t>Table for Calculation of Arrears Year Wise</t>
  </si>
  <si>
    <t>ANNEXURE-FOR RELIEF CALCULATION</t>
  </si>
  <si>
    <t>Tax on total income (Considering S.No 3)</t>
  </si>
  <si>
    <t>Tax on total income ((Considering S.No 1)</t>
  </si>
  <si>
    <t>(Withour Arrears)</t>
  </si>
  <si>
    <t>(Difference between S.No 4 and S.No 5)</t>
  </si>
  <si>
    <t>TOTAL TAX RELIEF</t>
  </si>
  <si>
    <r>
      <t xml:space="preserve">7. Residential Status </t>
    </r>
    <r>
      <rPr>
        <b/>
        <sz val="11"/>
        <color indexed="8"/>
        <rFont val="Calibri"/>
        <family val="2"/>
      </rPr>
      <t>(Assumed to be Resident)</t>
    </r>
  </si>
  <si>
    <t>MONTH</t>
  </si>
  <si>
    <t xml:space="preserve">Amount </t>
  </si>
  <si>
    <t xml:space="preserve">ARREARS  </t>
  </si>
  <si>
    <t xml:space="preserve">Tax on salary received in arrears </t>
  </si>
  <si>
    <t>Particulars of Income referred to in rule 21A of the Income Tax Rules, 1962 during the previous 
year relevant to the</t>
  </si>
  <si>
    <t>Verified today, the16th day of feb 2016</t>
  </si>
  <si>
    <t>Total income Without Arrears</t>
  </si>
  <si>
    <t>Arrears Received in Each Financial Years</t>
  </si>
  <si>
    <t>Total Income Including Arrears</t>
  </si>
  <si>
    <t>Tax on total income without Arrears</t>
  </si>
  <si>
    <t>Tax on total income with Arrears</t>
  </si>
  <si>
    <t>Difference in Tax [Column (6) minus amount under column (5)]</t>
  </si>
  <si>
    <t>Salary  received  in  arrears  or  in advance in  accordance  with the 
provisions</t>
  </si>
  <si>
    <t>Payment  in  the  nature  of gratuity in respect of past services, exteding  over</t>
  </si>
  <si>
    <t>Payment  in  commutation  of  pension  in  accordance  with the 
provisions of</t>
  </si>
  <si>
    <t>Created by : Askbanking : Visit him : http://ww.askbanking.com</t>
  </si>
  <si>
    <t>Created by : Askbanking : Visit him : http://www.askbanking.com</t>
  </si>
  <si>
    <t>Askbanking.com - Get Banking Queries Solved</t>
  </si>
  <si>
    <t>NOTE : Kindly Verify the Details, askbanking.com doesn't take any responsibility for error. This is only for the information purpose.</t>
  </si>
  <si>
    <t>ASKBANKING.COM - Get Banking Updates Online</t>
  </si>
  <si>
    <t>2017-18</t>
  </si>
  <si>
    <t>2018-19</t>
  </si>
  <si>
    <t>2019-20</t>
  </si>
  <si>
    <t>Arrears Paid in FY 2017-18</t>
  </si>
  <si>
    <t>Arrears Paid in FY 2018-19</t>
  </si>
  <si>
    <t>Arrears Paid in FY 2019-20</t>
  </si>
  <si>
    <t>Arrears Paid in FY 2020-21</t>
  </si>
  <si>
    <t>8. Arrears Received in FY 2020-21</t>
  </si>
  <si>
    <t>9. Total Taxable Income for FY 2020-21</t>
  </si>
  <si>
    <t>10. Total Taxable Income including Arrear Received in FY 2020-21</t>
  </si>
  <si>
    <t>2020-21</t>
  </si>
  <si>
    <t>INCOME TAX WITH ARREARS</t>
  </si>
  <si>
    <t>TOTAL TAX PAID WITH  ARREARS</t>
  </si>
  <si>
    <t>Total Tax without rebate</t>
  </si>
  <si>
    <t>Tax On Total Income 2020-21</t>
  </si>
  <si>
    <t>Total Tax from 01-04-2017 to 31-03-2020</t>
  </si>
  <si>
    <t>Difference in Income Tax</t>
  </si>
  <si>
    <t>Total Tax already Paid from 01-04-2017 to 31-03-2020</t>
  </si>
  <si>
    <t xml:space="preserve">(Difference between the S.No 6 and S.No 9) </t>
  </si>
  <si>
    <t>Raj</t>
  </si>
  <si>
    <t>Canara</t>
  </si>
  <si>
    <t>A12345678H</t>
  </si>
  <si>
    <t>Total Arrears Received as Per 11th BPS</t>
  </si>
  <si>
    <t>Total Income with Arrears in FY 2020-21</t>
  </si>
  <si>
    <t>(As per Colum S.No 6 of Table chart)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</si>
</sst>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4"/>
      <color indexed="4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6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Rial"/>
      <family val="0"/>
    </font>
    <font>
      <b/>
      <sz val="11"/>
      <color indexed="10"/>
      <name val="Calibri"/>
      <family val="2"/>
    </font>
    <font>
      <b/>
      <sz val="10"/>
      <color indexed="8"/>
      <name val="Rial"/>
      <family val="0"/>
    </font>
    <font>
      <b/>
      <sz val="11"/>
      <color indexed="36"/>
      <name val="Calibri"/>
      <family val="2"/>
    </font>
    <font>
      <b/>
      <sz val="10"/>
      <color indexed="17"/>
      <name val="Rial"/>
      <family val="0"/>
    </font>
    <font>
      <b/>
      <sz val="10"/>
      <color indexed="10"/>
      <name val="Rial"/>
      <family val="0"/>
    </font>
    <font>
      <sz val="9"/>
      <color indexed="8"/>
      <name val="Calibri"/>
      <family val="2"/>
    </font>
    <font>
      <b/>
      <sz val="11"/>
      <color indexed="30"/>
      <name val="Calibri"/>
      <family val="2"/>
    </font>
    <font>
      <i/>
      <sz val="11"/>
      <color indexed="8"/>
      <name val="Calibri"/>
      <family val="2"/>
    </font>
    <font>
      <b/>
      <sz val="24"/>
      <color indexed="30"/>
      <name val="Calibri"/>
      <family val="2"/>
    </font>
    <font>
      <b/>
      <sz val="15"/>
      <color indexed="8"/>
      <name val="Calibri"/>
      <family val="2"/>
    </font>
    <font>
      <b/>
      <sz val="10"/>
      <color indexed="40"/>
      <name val="Rial"/>
      <family val="0"/>
    </font>
    <font>
      <u val="single"/>
      <sz val="11"/>
      <color indexed="20"/>
      <name val="Calibri"/>
      <family val="2"/>
    </font>
    <font>
      <b/>
      <sz val="16"/>
      <color indexed="17"/>
      <name val="Rial"/>
      <family val="0"/>
    </font>
    <font>
      <b/>
      <sz val="14"/>
      <color indexed="8"/>
      <name val="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Rial"/>
      <family val="0"/>
    </font>
    <font>
      <b/>
      <sz val="11"/>
      <color rgb="FFFF0000"/>
      <name val="Calibri"/>
      <family val="2"/>
    </font>
    <font>
      <b/>
      <sz val="10"/>
      <color theme="1"/>
      <name val="Rial"/>
      <family val="0"/>
    </font>
    <font>
      <b/>
      <sz val="11"/>
      <color rgb="FF7030A0"/>
      <name val="Calibri"/>
      <family val="2"/>
    </font>
    <font>
      <b/>
      <sz val="10"/>
      <color rgb="FF00B050"/>
      <name val="Rial"/>
      <family val="0"/>
    </font>
    <font>
      <sz val="9"/>
      <color theme="1"/>
      <name val="Calibri"/>
      <family val="2"/>
    </font>
    <font>
      <sz val="11"/>
      <color rgb="FF00B050"/>
      <name val="Calibri"/>
      <family val="2"/>
    </font>
    <font>
      <b/>
      <sz val="11"/>
      <color rgb="FF0070C0"/>
      <name val="Calibri"/>
      <family val="2"/>
    </font>
    <font>
      <i/>
      <sz val="11"/>
      <color theme="1"/>
      <name val="Calibri"/>
      <family val="2"/>
    </font>
    <font>
      <b/>
      <sz val="24"/>
      <color rgb="FF0070C0"/>
      <name val="Calibri"/>
      <family val="2"/>
    </font>
    <font>
      <b/>
      <sz val="15"/>
      <color theme="1"/>
      <name val="Calibri"/>
      <family val="2"/>
    </font>
    <font>
      <b/>
      <sz val="10"/>
      <color rgb="FF00B0F0"/>
      <name val="Rial"/>
      <family val="0"/>
    </font>
    <font>
      <b/>
      <sz val="10"/>
      <color rgb="FFFF0000"/>
      <name val="Rial"/>
      <family val="0"/>
    </font>
    <font>
      <b/>
      <sz val="16"/>
      <color rgb="FF00B050"/>
      <name val="Rial"/>
      <family val="0"/>
    </font>
    <font>
      <b/>
      <sz val="14"/>
      <color theme="1"/>
      <name val="Rial"/>
      <family val="0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165" fontId="0" fillId="0" borderId="10" xfId="42" applyNumberFormat="1" applyFont="1" applyBorder="1" applyAlignment="1" applyProtection="1">
      <alignment/>
      <protection hidden="1"/>
    </xf>
    <xf numFmtId="0" fontId="55" fillId="0" borderId="11" xfId="0" applyFont="1" applyBorder="1" applyAlignment="1" applyProtection="1">
      <alignment/>
      <protection hidden="1"/>
    </xf>
    <xf numFmtId="0" fontId="55" fillId="0" borderId="12" xfId="0" applyFont="1" applyBorder="1" applyAlignment="1" applyProtection="1">
      <alignment/>
      <protection hidden="1"/>
    </xf>
    <xf numFmtId="0" fontId="55" fillId="0" borderId="13" xfId="0" applyFont="1" applyBorder="1" applyAlignment="1" applyProtection="1">
      <alignment horizontal="center"/>
      <protection hidden="1"/>
    </xf>
    <xf numFmtId="0" fontId="55" fillId="0" borderId="13" xfId="0" applyFont="1" applyBorder="1" applyAlignment="1" applyProtection="1">
      <alignment/>
      <protection hidden="1"/>
    </xf>
    <xf numFmtId="0" fontId="55" fillId="0" borderId="14" xfId="0" applyFont="1" applyBorder="1" applyAlignment="1" applyProtection="1">
      <alignment/>
      <protection hidden="1"/>
    </xf>
    <xf numFmtId="0" fontId="53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5" fontId="0" fillId="0" borderId="0" xfId="42" applyNumberFormat="1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56" fillId="34" borderId="10" xfId="0" applyFont="1" applyFill="1" applyBorder="1" applyAlignment="1" applyProtection="1">
      <alignment horizontal="center"/>
      <protection hidden="1"/>
    </xf>
    <xf numFmtId="165" fontId="56" fillId="34" borderId="10" xfId="0" applyNumberFormat="1" applyFont="1" applyFill="1" applyBorder="1" applyAlignment="1" applyProtection="1">
      <alignment/>
      <protection hidden="1"/>
    </xf>
    <xf numFmtId="0" fontId="57" fillId="0" borderId="11" xfId="0" applyFont="1" applyBorder="1" applyAlignment="1" applyProtection="1">
      <alignment/>
      <protection hidden="1"/>
    </xf>
    <xf numFmtId="0" fontId="57" fillId="0" borderId="11" xfId="0" applyFont="1" applyBorder="1" applyAlignment="1" applyProtection="1">
      <alignment horizontal="center"/>
      <protection hidden="1"/>
    </xf>
    <xf numFmtId="0" fontId="57" fillId="0" borderId="12" xfId="0" applyFont="1" applyBorder="1" applyAlignment="1" applyProtection="1">
      <alignment/>
      <protection hidden="1"/>
    </xf>
    <xf numFmtId="165" fontId="57" fillId="0" borderId="12" xfId="0" applyNumberFormat="1" applyFont="1" applyBorder="1" applyAlignment="1" applyProtection="1">
      <alignment/>
      <protection hidden="1"/>
    </xf>
    <xf numFmtId="0" fontId="0" fillId="0" borderId="0" xfId="0" applyAlignment="1">
      <alignment horizontal="justify" vertical="top" wrapText="1"/>
    </xf>
    <xf numFmtId="0" fontId="0" fillId="0" borderId="13" xfId="0" applyBorder="1" applyAlignment="1" applyProtection="1">
      <alignment horizontal="center"/>
      <protection hidden="1"/>
    </xf>
    <xf numFmtId="165" fontId="0" fillId="0" borderId="13" xfId="42" applyNumberFormat="1" applyFont="1" applyBorder="1" applyAlignment="1" applyProtection="1">
      <alignment/>
      <protection hidden="1"/>
    </xf>
    <xf numFmtId="165" fontId="56" fillId="0" borderId="13" xfId="42" applyNumberFormat="1" applyFont="1" applyBorder="1" applyAlignment="1" applyProtection="1">
      <alignment/>
      <protection hidden="1"/>
    </xf>
    <xf numFmtId="0" fontId="53" fillId="34" borderId="10" xfId="0" applyFont="1" applyFill="1" applyBorder="1" applyAlignment="1">
      <alignment horizontal="justify" vertical="top" wrapText="1"/>
    </xf>
    <xf numFmtId="0" fontId="56" fillId="34" borderId="10" xfId="0" applyFont="1" applyFill="1" applyBorder="1" applyAlignment="1">
      <alignment horizontal="justify" vertical="top" wrapText="1"/>
    </xf>
    <xf numFmtId="0" fontId="53" fillId="0" borderId="0" xfId="0" applyFont="1" applyAlignment="1" applyProtection="1">
      <alignment horizontal="center"/>
      <protection hidden="1"/>
    </xf>
    <xf numFmtId="165" fontId="0" fillId="0" borderId="0" xfId="0" applyNumberFormat="1" applyAlignment="1">
      <alignment/>
    </xf>
    <xf numFmtId="0" fontId="53" fillId="0" borderId="0" xfId="0" applyFont="1" applyAlignment="1">
      <alignment/>
    </xf>
    <xf numFmtId="0" fontId="58" fillId="35" borderId="10" xfId="0" applyFont="1" applyFill="1" applyBorder="1" applyAlignment="1" applyProtection="1">
      <alignment horizontal="center" vertical="center" wrapText="1"/>
      <protection hidden="1"/>
    </xf>
    <xf numFmtId="0" fontId="59" fillId="0" borderId="11" xfId="0" applyFont="1" applyBorder="1" applyAlignment="1" applyProtection="1">
      <alignment horizontal="center"/>
      <protection hidden="1"/>
    </xf>
    <xf numFmtId="0" fontId="55" fillId="0" borderId="15" xfId="0" applyFont="1" applyBorder="1" applyAlignment="1" applyProtection="1">
      <alignment/>
      <protection hidden="1"/>
    </xf>
    <xf numFmtId="0" fontId="0" fillId="13" borderId="0" xfId="0" applyFill="1" applyAlignment="1" applyProtection="1">
      <alignment/>
      <protection hidden="1"/>
    </xf>
    <xf numFmtId="0" fontId="53" fillId="13" borderId="10" xfId="0" applyFont="1" applyFill="1" applyBorder="1" applyAlignment="1" applyProtection="1">
      <alignment/>
      <protection hidden="1"/>
    </xf>
    <xf numFmtId="0" fontId="0" fillId="13" borderId="10" xfId="0" applyFill="1" applyBorder="1" applyAlignment="1" applyProtection="1">
      <alignment/>
      <protection hidden="1"/>
    </xf>
    <xf numFmtId="0" fontId="60" fillId="13" borderId="10" xfId="0" applyFont="1" applyFill="1" applyBorder="1" applyAlignment="1" applyProtection="1">
      <alignment/>
      <protection hidden="1"/>
    </xf>
    <xf numFmtId="0" fontId="53" fillId="13" borderId="10" xfId="0" applyFont="1" applyFill="1" applyBorder="1" applyAlignment="1" applyProtection="1">
      <alignment horizontal="center" shrinkToFit="1"/>
      <protection hidden="1"/>
    </xf>
    <xf numFmtId="165" fontId="53" fillId="13" borderId="10" xfId="42" applyNumberFormat="1" applyFont="1" applyFill="1" applyBorder="1" applyAlignment="1" applyProtection="1">
      <alignment/>
      <protection locked="0"/>
    </xf>
    <xf numFmtId="0" fontId="0" fillId="13" borderId="16" xfId="0" applyFill="1" applyBorder="1" applyAlignment="1" applyProtection="1">
      <alignment/>
      <protection hidden="1"/>
    </xf>
    <xf numFmtId="0" fontId="53" fillId="13" borderId="10" xfId="0" applyFont="1" applyFill="1" applyBorder="1" applyAlignment="1" applyProtection="1">
      <alignment horizontal="center"/>
      <protection hidden="1"/>
    </xf>
    <xf numFmtId="0" fontId="0" fillId="13" borderId="13" xfId="0" applyFill="1" applyBorder="1" applyAlignment="1" applyProtection="1">
      <alignment horizontal="center" wrapText="1"/>
      <protection hidden="1"/>
    </xf>
    <xf numFmtId="0" fontId="0" fillId="13" borderId="15" xfId="0" applyFill="1" applyBorder="1" applyAlignment="1" applyProtection="1">
      <alignment horizontal="center" wrapText="1"/>
      <protection hidden="1"/>
    </xf>
    <xf numFmtId="0" fontId="0" fillId="13" borderId="10" xfId="0" applyFill="1" applyBorder="1" applyAlignment="1" applyProtection="1">
      <alignment horizontal="center"/>
      <protection hidden="1"/>
    </xf>
    <xf numFmtId="165" fontId="0" fillId="13" borderId="10" xfId="42" applyNumberFormat="1" applyFont="1" applyFill="1" applyBorder="1" applyAlignment="1" applyProtection="1">
      <alignment/>
      <protection locked="0"/>
    </xf>
    <xf numFmtId="0" fontId="61" fillId="13" borderId="0" xfId="0" applyFont="1" applyFill="1" applyAlignment="1">
      <alignment/>
    </xf>
    <xf numFmtId="165" fontId="0" fillId="13" borderId="17" xfId="42" applyNumberFormat="1" applyFont="1" applyFill="1" applyBorder="1" applyAlignment="1" applyProtection="1">
      <alignment/>
      <protection locked="0"/>
    </xf>
    <xf numFmtId="0" fontId="62" fillId="13" borderId="15" xfId="0" applyFont="1" applyFill="1" applyBorder="1" applyAlignment="1" applyProtection="1">
      <alignment/>
      <protection hidden="1"/>
    </xf>
    <xf numFmtId="0" fontId="62" fillId="13" borderId="0" xfId="0" applyFont="1" applyFill="1" applyBorder="1" applyAlignment="1" applyProtection="1">
      <alignment/>
      <protection hidden="1"/>
    </xf>
    <xf numFmtId="0" fontId="0" fillId="13" borderId="18" xfId="0" applyFill="1" applyBorder="1" applyAlignment="1" applyProtection="1">
      <alignment wrapText="1"/>
      <protection hidden="1"/>
    </xf>
    <xf numFmtId="0" fontId="62" fillId="13" borderId="10" xfId="0" applyFont="1" applyFill="1" applyBorder="1" applyAlignment="1" applyProtection="1">
      <alignment/>
      <protection hidden="1"/>
    </xf>
    <xf numFmtId="0" fontId="53" fillId="18" borderId="10" xfId="0" applyFont="1" applyFill="1" applyBorder="1" applyAlignment="1">
      <alignment/>
    </xf>
    <xf numFmtId="17" fontId="0" fillId="0" borderId="0" xfId="0" applyNumberFormat="1" applyAlignment="1">
      <alignment/>
    </xf>
    <xf numFmtId="0" fontId="0" fillId="0" borderId="10" xfId="0" applyBorder="1" applyAlignment="1">
      <alignment/>
    </xf>
    <xf numFmtId="17" fontId="53" fillId="34" borderId="10" xfId="0" applyNumberFormat="1" applyFont="1" applyFill="1" applyBorder="1" applyAlignment="1">
      <alignment/>
    </xf>
    <xf numFmtId="0" fontId="53" fillId="34" borderId="10" xfId="0" applyFont="1" applyFill="1" applyBorder="1" applyAlignment="1">
      <alignment/>
    </xf>
    <xf numFmtId="17" fontId="0" fillId="0" borderId="10" xfId="0" applyNumberFormat="1" applyBorder="1" applyAlignment="1">
      <alignment/>
    </xf>
    <xf numFmtId="0" fontId="53" fillId="18" borderId="10" xfId="0" applyFont="1" applyFill="1" applyBorder="1" applyAlignment="1" applyProtection="1">
      <alignment horizontal="center"/>
      <protection hidden="1"/>
    </xf>
    <xf numFmtId="0" fontId="53" fillId="34" borderId="10" xfId="0" applyFont="1" applyFill="1" applyBorder="1" applyAlignment="1">
      <alignment horizontal="center"/>
    </xf>
    <xf numFmtId="0" fontId="63" fillId="0" borderId="0" xfId="0" applyFont="1" applyAlignment="1" applyProtection="1">
      <alignment wrapText="1"/>
      <protection hidden="1"/>
    </xf>
    <xf numFmtId="0" fontId="53" fillId="0" borderId="10" xfId="0" applyFont="1" applyBorder="1" applyAlignment="1" applyProtection="1">
      <alignment/>
      <protection hidden="1"/>
    </xf>
    <xf numFmtId="0" fontId="53" fillId="0" borderId="17" xfId="0" applyFont="1" applyBorder="1" applyAlignment="1" applyProtection="1">
      <alignment/>
      <protection hidden="1"/>
    </xf>
    <xf numFmtId="0" fontId="53" fillId="0" borderId="19" xfId="0" applyFont="1" applyBorder="1" applyAlignment="1" applyProtection="1">
      <alignment/>
      <protection hidden="1"/>
    </xf>
    <xf numFmtId="0" fontId="53" fillId="0" borderId="2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13" borderId="16" xfId="0" applyFont="1" applyFill="1" applyBorder="1" applyAlignment="1" applyProtection="1">
      <alignment/>
      <protection hidden="1"/>
    </xf>
    <xf numFmtId="165" fontId="56" fillId="13" borderId="16" xfId="42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hidden="1"/>
    </xf>
    <xf numFmtId="0" fontId="7" fillId="36" borderId="15" xfId="0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0" fontId="7" fillId="36" borderId="21" xfId="0" applyFont="1" applyFill="1" applyBorder="1" applyAlignment="1">
      <alignment vertical="center"/>
    </xf>
    <xf numFmtId="0" fontId="7" fillId="36" borderId="22" xfId="0" applyFont="1" applyFill="1" applyBorder="1" applyAlignment="1">
      <alignment vertical="center"/>
    </xf>
    <xf numFmtId="0" fontId="58" fillId="13" borderId="17" xfId="0" applyFont="1" applyFill="1" applyBorder="1" applyAlignment="1" applyProtection="1">
      <alignment horizontal="center" shrinkToFit="1"/>
      <protection locked="0"/>
    </xf>
    <xf numFmtId="0" fontId="58" fillId="13" borderId="19" xfId="0" applyFont="1" applyFill="1" applyBorder="1" applyAlignment="1" applyProtection="1">
      <alignment horizontal="center" shrinkToFit="1"/>
      <protection locked="0"/>
    </xf>
    <xf numFmtId="0" fontId="58" fillId="13" borderId="20" xfId="0" applyFont="1" applyFill="1" applyBorder="1" applyAlignment="1" applyProtection="1">
      <alignment horizontal="center" shrinkToFit="1"/>
      <protection locked="0"/>
    </xf>
    <xf numFmtId="0" fontId="7" fillId="36" borderId="23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 wrapText="1"/>
    </xf>
    <xf numFmtId="0" fontId="56" fillId="18" borderId="25" xfId="0" applyFont="1" applyFill="1" applyBorder="1" applyAlignment="1" applyProtection="1">
      <alignment horizontal="center"/>
      <protection hidden="1"/>
    </xf>
    <xf numFmtId="0" fontId="56" fillId="18" borderId="26" xfId="0" applyFont="1" applyFill="1" applyBorder="1" applyAlignment="1" applyProtection="1">
      <alignment horizontal="center"/>
      <protection hidden="1"/>
    </xf>
    <xf numFmtId="0" fontId="64" fillId="35" borderId="27" xfId="0" applyFont="1" applyFill="1" applyBorder="1" applyAlignment="1" applyProtection="1">
      <alignment horizontal="center"/>
      <protection hidden="1"/>
    </xf>
    <xf numFmtId="0" fontId="64" fillId="35" borderId="28" xfId="0" applyFont="1" applyFill="1" applyBorder="1" applyAlignment="1" applyProtection="1">
      <alignment horizontal="center"/>
      <protection hidden="1"/>
    </xf>
    <xf numFmtId="0" fontId="64" fillId="35" borderId="29" xfId="0" applyFont="1" applyFill="1" applyBorder="1" applyAlignment="1" applyProtection="1">
      <alignment horizontal="center"/>
      <protection hidden="1"/>
    </xf>
    <xf numFmtId="0" fontId="64" fillId="35" borderId="30" xfId="0" applyFont="1" applyFill="1" applyBorder="1" applyAlignment="1" applyProtection="1">
      <alignment horizontal="center"/>
      <protection hidden="1"/>
    </xf>
    <xf numFmtId="0" fontId="6" fillId="38" borderId="15" xfId="53" applyFont="1" applyFill="1" applyBorder="1" applyAlignment="1" applyProtection="1">
      <alignment horizontal="center" vertical="center" wrapText="1"/>
      <protection/>
    </xf>
    <xf numFmtId="0" fontId="58" fillId="13" borderId="17" xfId="0" applyFont="1" applyFill="1" applyBorder="1" applyAlignment="1" applyProtection="1">
      <alignment horizontal="center"/>
      <protection locked="0"/>
    </xf>
    <xf numFmtId="0" fontId="58" fillId="13" borderId="19" xfId="0" applyFont="1" applyFill="1" applyBorder="1" applyAlignment="1" applyProtection="1">
      <alignment horizontal="center"/>
      <protection locked="0"/>
    </xf>
    <xf numFmtId="0" fontId="58" fillId="13" borderId="20" xfId="0" applyFont="1" applyFill="1" applyBorder="1" applyAlignment="1" applyProtection="1">
      <alignment horizontal="center"/>
      <protection locked="0"/>
    </xf>
    <xf numFmtId="14" fontId="58" fillId="13" borderId="17" xfId="0" applyNumberFormat="1" applyFont="1" applyFill="1" applyBorder="1" applyAlignment="1" applyProtection="1">
      <alignment horizontal="center"/>
      <protection locked="0"/>
    </xf>
    <xf numFmtId="14" fontId="58" fillId="13" borderId="19" xfId="0" applyNumberFormat="1" applyFont="1" applyFill="1" applyBorder="1" applyAlignment="1" applyProtection="1">
      <alignment horizontal="center"/>
      <protection locked="0"/>
    </xf>
    <xf numFmtId="14" fontId="58" fillId="13" borderId="20" xfId="0" applyNumberFormat="1" applyFont="1" applyFill="1" applyBorder="1" applyAlignment="1" applyProtection="1">
      <alignment horizontal="center"/>
      <protection locked="0"/>
    </xf>
    <xf numFmtId="0" fontId="58" fillId="13" borderId="17" xfId="0" applyFont="1" applyFill="1" applyBorder="1" applyAlignment="1" applyProtection="1">
      <alignment horizontal="center"/>
      <protection hidden="1"/>
    </xf>
    <xf numFmtId="0" fontId="58" fillId="13" borderId="19" xfId="0" applyFont="1" applyFill="1" applyBorder="1" applyAlignment="1" applyProtection="1">
      <alignment horizontal="center"/>
      <protection hidden="1"/>
    </xf>
    <xf numFmtId="0" fontId="58" fillId="13" borderId="20" xfId="0" applyFont="1" applyFill="1" applyBorder="1" applyAlignment="1" applyProtection="1">
      <alignment horizontal="center"/>
      <protection hidden="1"/>
    </xf>
    <xf numFmtId="0" fontId="65" fillId="13" borderId="17" xfId="0" applyFont="1" applyFill="1" applyBorder="1" applyAlignment="1" applyProtection="1">
      <alignment horizontal="center"/>
      <protection hidden="1"/>
    </xf>
    <xf numFmtId="0" fontId="65" fillId="13" borderId="20" xfId="0" applyFont="1" applyFill="1" applyBorder="1" applyAlignment="1" applyProtection="1">
      <alignment horizontal="center"/>
      <protection hidden="1"/>
    </xf>
    <xf numFmtId="0" fontId="56" fillId="34" borderId="25" xfId="0" applyFont="1" applyFill="1" applyBorder="1" applyAlignment="1" applyProtection="1">
      <alignment horizontal="center"/>
      <protection hidden="1"/>
    </xf>
    <xf numFmtId="0" fontId="56" fillId="34" borderId="31" xfId="0" applyFont="1" applyFill="1" applyBorder="1" applyAlignment="1" applyProtection="1">
      <alignment horizontal="center"/>
      <protection hidden="1"/>
    </xf>
    <xf numFmtId="0" fontId="56" fillId="34" borderId="26" xfId="0" applyFont="1" applyFill="1" applyBorder="1" applyAlignment="1" applyProtection="1">
      <alignment horizontal="center"/>
      <protection hidden="1"/>
    </xf>
    <xf numFmtId="0" fontId="7" fillId="36" borderId="15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/>
    </xf>
    <xf numFmtId="0" fontId="56" fillId="0" borderId="15" xfId="0" applyFont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0" fontId="66" fillId="0" borderId="22" xfId="0" applyFont="1" applyBorder="1" applyAlignment="1" applyProtection="1">
      <alignment horizontal="center"/>
      <protection hidden="1"/>
    </xf>
    <xf numFmtId="0" fontId="67" fillId="34" borderId="17" xfId="0" applyFont="1" applyFill="1" applyBorder="1" applyAlignment="1" applyProtection="1">
      <alignment horizontal="center"/>
      <protection hidden="1"/>
    </xf>
    <xf numFmtId="0" fontId="67" fillId="34" borderId="19" xfId="0" applyFont="1" applyFill="1" applyBorder="1" applyAlignment="1" applyProtection="1">
      <alignment horizontal="center"/>
      <protection hidden="1"/>
    </xf>
    <xf numFmtId="0" fontId="67" fillId="34" borderId="20" xfId="0" applyFont="1" applyFill="1" applyBorder="1" applyAlignment="1" applyProtection="1">
      <alignment horizontal="center"/>
      <protection hidden="1"/>
    </xf>
    <xf numFmtId="0" fontId="5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3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63" fillId="0" borderId="10" xfId="0" applyFont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53" fillId="0" borderId="17" xfId="0" applyFont="1" applyBorder="1" applyAlignment="1" applyProtection="1">
      <alignment horizontal="center"/>
      <protection hidden="1"/>
    </xf>
    <xf numFmtId="0" fontId="53" fillId="0" borderId="19" xfId="0" applyFont="1" applyBorder="1" applyAlignment="1" applyProtection="1">
      <alignment horizontal="center"/>
      <protection hidden="1"/>
    </xf>
    <xf numFmtId="0" fontId="53" fillId="0" borderId="20" xfId="0" applyFont="1" applyBorder="1" applyAlignment="1" applyProtection="1">
      <alignment horizontal="center"/>
      <protection hidden="1"/>
    </xf>
    <xf numFmtId="0" fontId="53" fillId="0" borderId="0" xfId="0" applyFont="1" applyAlignment="1" applyProtection="1">
      <alignment horizontal="left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64" fillId="35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55" fillId="0" borderId="0" xfId="0" applyFont="1" applyBorder="1" applyAlignment="1" applyProtection="1">
      <alignment horizontal="center"/>
      <protection hidden="1"/>
    </xf>
    <xf numFmtId="0" fontId="56" fillId="0" borderId="24" xfId="0" applyFont="1" applyBorder="1" applyAlignment="1">
      <alignment vertical="top" wrapText="1"/>
    </xf>
    <xf numFmtId="0" fontId="56" fillId="0" borderId="0" xfId="0" applyFont="1" applyAlignment="1">
      <alignment vertical="top" wrapText="1"/>
    </xf>
    <xf numFmtId="0" fontId="68" fillId="0" borderId="11" xfId="0" applyFont="1" applyBorder="1" applyAlignment="1" applyProtection="1">
      <alignment/>
      <protection hidden="1"/>
    </xf>
    <xf numFmtId="165" fontId="69" fillId="39" borderId="32" xfId="0" applyNumberFormat="1" applyFont="1" applyFill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witter.com/rajmanglam" TargetMode="External" /><Relationship Id="rId3" Type="http://schemas.openxmlformats.org/officeDocument/2006/relationships/hyperlink" Target="http://www.twitter.com/rajmanglam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facebook.com/pages/Rajmanglamcom/195722907161323" TargetMode="External" /><Relationship Id="rId6" Type="http://schemas.openxmlformats.org/officeDocument/2006/relationships/hyperlink" Target="http://www.facebook.com/pages/Rajmanglamcom/195722907161323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witter.com/rajmanglam" TargetMode="External" /><Relationship Id="rId3" Type="http://schemas.openxmlformats.org/officeDocument/2006/relationships/hyperlink" Target="http://www.twitter.com/rajmanglam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facebook.com/pages/Rajmanglamcom/195722907161323" TargetMode="External" /><Relationship Id="rId6" Type="http://schemas.openxmlformats.org/officeDocument/2006/relationships/hyperlink" Target="http://www.facebook.com/pages/Rajmanglamcom/195722907161323" TargetMode="External" /><Relationship Id="rId7" Type="http://schemas.openxmlformats.org/officeDocument/2006/relationships/hyperlink" Target="http://www.facebook.com/pages/Rajmanglamcom/195722907161323" TargetMode="External" /><Relationship Id="rId8" Type="http://schemas.openxmlformats.org/officeDocument/2006/relationships/hyperlink" Target="http://www.facebook.com/pages/Rajmanglamcom/195722907161323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witter.com/rajmanglam" TargetMode="External" /><Relationship Id="rId3" Type="http://schemas.openxmlformats.org/officeDocument/2006/relationships/hyperlink" Target="http://www.twitter.com/rajmanglam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facebook.com/pages/Rajmanglamcom/195722907161323" TargetMode="External" /><Relationship Id="rId6" Type="http://schemas.openxmlformats.org/officeDocument/2006/relationships/hyperlink" Target="http://www.facebook.com/pages/Rajmanglamcom/195722907161323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facebook.com/pages/Rajmanglamcom/195722907161323" TargetMode="External" /><Relationship Id="rId3" Type="http://schemas.openxmlformats.org/officeDocument/2006/relationships/hyperlink" Target="http://www.facebook.com/pages/Rajmanglamcom/195722907161323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witter.com/rajmanglam" TargetMode="External" /><Relationship Id="rId6" Type="http://schemas.openxmlformats.org/officeDocument/2006/relationships/hyperlink" Target="http://www.twitter.com/rajmangla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4</xdr:row>
      <xdr:rowOff>19050</xdr:rowOff>
    </xdr:from>
    <xdr:to>
      <xdr:col>2</xdr:col>
      <xdr:colOff>590550</xdr:colOff>
      <xdr:row>6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657225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2543175</xdr:colOff>
      <xdr:row>4</xdr:row>
      <xdr:rowOff>0</xdr:rowOff>
    </xdr:from>
    <xdr:to>
      <xdr:col>1</xdr:col>
      <xdr:colOff>3057525</xdr:colOff>
      <xdr:row>6</xdr:row>
      <xdr:rowOff>57150</xdr:rowOff>
    </xdr:to>
    <xdr:pic>
      <xdr:nvPicPr>
        <xdr:cNvPr id="2" name="Picture 3" descr="C:\Users\ShashankMasurkar\Desktop\facebook_Link\facebook_Link\FB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63817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4</xdr:row>
      <xdr:rowOff>19050</xdr:rowOff>
    </xdr:from>
    <xdr:to>
      <xdr:col>3</xdr:col>
      <xdr:colOff>590550</xdr:colOff>
      <xdr:row>6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76300"/>
          <a:ext cx="504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4</xdr:row>
      <xdr:rowOff>0</xdr:rowOff>
    </xdr:from>
    <xdr:to>
      <xdr:col>2</xdr:col>
      <xdr:colOff>876300</xdr:colOff>
      <xdr:row>6</xdr:row>
      <xdr:rowOff>57150</xdr:rowOff>
    </xdr:to>
    <xdr:pic>
      <xdr:nvPicPr>
        <xdr:cNvPr id="2" name="Picture 3" descr="C:\Users\ShashankMasurkar\Desktop\facebook_Link\facebook_Link\FB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0" y="857250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3</xdr:row>
      <xdr:rowOff>219075</xdr:rowOff>
    </xdr:from>
    <xdr:to>
      <xdr:col>4</xdr:col>
      <xdr:colOff>600075</xdr:colOff>
      <xdr:row>6</xdr:row>
      <xdr:rowOff>95250</xdr:rowOff>
    </xdr:to>
    <xdr:pic>
      <xdr:nvPicPr>
        <xdr:cNvPr id="3" name="Picture 3" descr="C:\Users\ShashankMasurkar\Desktop\facebook_Link\facebook_Link\FB.jpg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81375" y="81915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2</xdr:col>
      <xdr:colOff>504825</xdr:colOff>
      <xdr:row>4</xdr:row>
      <xdr:rowOff>28575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714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9525</xdr:rowOff>
    </xdr:from>
    <xdr:to>
      <xdr:col>4</xdr:col>
      <xdr:colOff>552450</xdr:colOff>
      <xdr:row>4</xdr:row>
      <xdr:rowOff>142875</xdr:rowOff>
    </xdr:to>
    <xdr:pic>
      <xdr:nvPicPr>
        <xdr:cNvPr id="2" name="Picture 3" descr="C:\Users\ShashankMasurkar\Desktop\facebook_Link\facebook_Link\FB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81600" y="3810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76200</xdr:rowOff>
    </xdr:from>
    <xdr:to>
      <xdr:col>1</xdr:col>
      <xdr:colOff>190500</xdr:colOff>
      <xdr:row>4</xdr:row>
      <xdr:rowOff>28575</xdr:rowOff>
    </xdr:to>
    <xdr:pic>
      <xdr:nvPicPr>
        <xdr:cNvPr id="1" name="Picture 3" descr="C:\Users\ShashankMasurkar\Desktop\facebook_Link\facebook_Link\FB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685800</xdr:colOff>
      <xdr:row>1</xdr:row>
      <xdr:rowOff>171450</xdr:rowOff>
    </xdr:from>
    <xdr:to>
      <xdr:col>6</xdr:col>
      <xdr:colOff>1190625</xdr:colOff>
      <xdr:row>4</xdr:row>
      <xdr:rowOff>19050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91125" y="361950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excel-form10E-ay-2016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able-A"/>
      <sheetName val="Annexure-I"/>
      <sheetName val="Form10E"/>
    </sheetNames>
    <sheetDataSet>
      <sheetData sheetId="0">
        <row r="4">
          <cell r="N4" t="str">
            <v>Resident</v>
          </cell>
        </row>
        <row r="5">
          <cell r="N5" t="str">
            <v>Not Ordinarily Resident</v>
          </cell>
        </row>
        <row r="6">
          <cell r="N6" t="str">
            <v>Non-Resident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ajmanglam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ajmanglam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jmanglam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rajmanglam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2">
      <selection activeCell="A4" sqref="A4:F4"/>
    </sheetView>
  </sheetViews>
  <sheetFormatPr defaultColWidth="9.140625" defaultRowHeight="15"/>
  <cols>
    <col min="2" max="2" width="55.28125" style="0" customWidth="1"/>
    <col min="3" max="3" width="15.57421875" style="0" customWidth="1"/>
    <col min="4" max="4" width="13.57421875" style="0" customWidth="1"/>
    <col min="5" max="5" width="11.421875" style="0" bestFit="1" customWidth="1"/>
    <col min="6" max="6" width="10.421875" style="0" customWidth="1"/>
  </cols>
  <sheetData>
    <row r="1" spans="1:6" ht="17.25" customHeight="1" hidden="1">
      <c r="A1" s="78"/>
      <c r="B1" s="78"/>
      <c r="C1" s="78"/>
      <c r="D1" s="78"/>
      <c r="E1" s="78"/>
      <c r="F1" s="78"/>
    </row>
    <row r="2" spans="1:6" ht="15">
      <c r="A2" s="85" t="s">
        <v>76</v>
      </c>
      <c r="B2" s="85"/>
      <c r="C2" s="85"/>
      <c r="D2" s="85"/>
      <c r="E2" s="85"/>
      <c r="F2" s="85"/>
    </row>
    <row r="3" spans="1:6" ht="15">
      <c r="A3" s="85"/>
      <c r="B3" s="85"/>
      <c r="C3" s="85"/>
      <c r="D3" s="85"/>
      <c r="E3" s="85"/>
      <c r="F3" s="85"/>
    </row>
    <row r="4" spans="1:6" ht="20.25">
      <c r="A4" s="76" t="s">
        <v>77</v>
      </c>
      <c r="B4" s="77"/>
      <c r="C4" s="77"/>
      <c r="D4" s="77"/>
      <c r="E4" s="77"/>
      <c r="F4" s="77"/>
    </row>
    <row r="5" spans="1:6" ht="21" customHeight="1">
      <c r="A5" s="69"/>
      <c r="B5" s="70"/>
      <c r="C5" s="70"/>
      <c r="D5" s="70"/>
      <c r="E5" s="70"/>
      <c r="F5" s="70"/>
    </row>
    <row r="6" spans="1:6" ht="14.25" customHeight="1">
      <c r="A6" s="69"/>
      <c r="B6" s="70"/>
      <c r="C6" s="70"/>
      <c r="D6" s="70"/>
      <c r="E6" s="70"/>
      <c r="F6" s="70"/>
    </row>
    <row r="7" spans="1:6" ht="14.25" customHeight="1">
      <c r="A7" s="71"/>
      <c r="B7" s="72"/>
      <c r="C7" s="72"/>
      <c r="D7" s="72"/>
      <c r="E7" s="72"/>
      <c r="F7" s="72"/>
    </row>
    <row r="8" spans="1:6" ht="19.5">
      <c r="A8" s="34"/>
      <c r="B8" s="35" t="s">
        <v>0</v>
      </c>
      <c r="C8" s="36"/>
      <c r="D8" s="95" t="s">
        <v>90</v>
      </c>
      <c r="E8" s="96"/>
      <c r="F8" s="37"/>
    </row>
    <row r="9" spans="1:6" ht="15">
      <c r="A9" s="34"/>
      <c r="B9" s="35" t="s">
        <v>1</v>
      </c>
      <c r="C9" s="73" t="s">
        <v>99</v>
      </c>
      <c r="D9" s="74"/>
      <c r="E9" s="74"/>
      <c r="F9" s="75"/>
    </row>
    <row r="10" spans="1:6" ht="15">
      <c r="A10" s="34"/>
      <c r="B10" s="35" t="s">
        <v>2</v>
      </c>
      <c r="C10" s="73" t="s">
        <v>100</v>
      </c>
      <c r="D10" s="74"/>
      <c r="E10" s="74"/>
      <c r="F10" s="75"/>
    </row>
    <row r="11" spans="1:6" ht="15">
      <c r="A11" s="34"/>
      <c r="B11" s="35" t="s">
        <v>3</v>
      </c>
      <c r="C11" s="86" t="s">
        <v>101</v>
      </c>
      <c r="D11" s="87"/>
      <c r="E11" s="87"/>
      <c r="F11" s="88"/>
    </row>
    <row r="12" spans="1:6" ht="15">
      <c r="A12" s="34"/>
      <c r="B12" s="35" t="s">
        <v>4</v>
      </c>
      <c r="C12" s="89">
        <v>36892</v>
      </c>
      <c r="D12" s="90"/>
      <c r="E12" s="90"/>
      <c r="F12" s="91"/>
    </row>
    <row r="13" spans="1:6" ht="15">
      <c r="A13" s="34"/>
      <c r="B13" s="35" t="s">
        <v>5</v>
      </c>
      <c r="C13" s="92" t="s">
        <v>50</v>
      </c>
      <c r="D13" s="93"/>
      <c r="E13" s="93"/>
      <c r="F13" s="94"/>
    </row>
    <row r="14" spans="1:6" ht="15">
      <c r="A14" s="34"/>
      <c r="B14" s="35" t="s">
        <v>59</v>
      </c>
      <c r="C14" s="36"/>
      <c r="D14" s="36"/>
      <c r="E14" s="38" t="s">
        <v>6</v>
      </c>
      <c r="F14" s="36"/>
    </row>
    <row r="15" spans="1:6" ht="15">
      <c r="A15" s="34"/>
      <c r="B15" s="51" t="s">
        <v>87</v>
      </c>
      <c r="C15" s="36"/>
      <c r="D15" s="36"/>
      <c r="E15" s="39">
        <v>96866</v>
      </c>
      <c r="F15" s="40"/>
    </row>
    <row r="16" spans="1:6" ht="15">
      <c r="A16" s="34"/>
      <c r="B16" s="51" t="s">
        <v>88</v>
      </c>
      <c r="C16" s="36"/>
      <c r="D16" s="36"/>
      <c r="E16" s="39">
        <v>420500</v>
      </c>
      <c r="F16" s="40"/>
    </row>
    <row r="17" spans="1:6" ht="15">
      <c r="A17" s="34"/>
      <c r="B17" s="51" t="s">
        <v>89</v>
      </c>
      <c r="C17" s="36"/>
      <c r="D17" s="66"/>
      <c r="E17" s="67">
        <f>E15+E16</f>
        <v>517366</v>
      </c>
      <c r="F17" s="40"/>
    </row>
    <row r="18" spans="1:6" ht="15">
      <c r="A18" s="34"/>
      <c r="B18" s="35" t="s">
        <v>51</v>
      </c>
      <c r="C18" s="36"/>
      <c r="D18" s="44"/>
      <c r="E18" s="36"/>
      <c r="F18" s="36"/>
    </row>
    <row r="19" spans="1:6" ht="120.75" thickBot="1">
      <c r="A19" s="34"/>
      <c r="B19" s="41" t="s">
        <v>7</v>
      </c>
      <c r="C19" s="42" t="s">
        <v>8</v>
      </c>
      <c r="D19" s="42" t="s">
        <v>9</v>
      </c>
      <c r="E19" s="43"/>
      <c r="F19" s="50"/>
    </row>
    <row r="20" spans="1:6" ht="15.75" thickBot="1">
      <c r="A20" s="34"/>
      <c r="B20" s="44" t="s">
        <v>80</v>
      </c>
      <c r="C20" s="45">
        <v>430760</v>
      </c>
      <c r="D20" s="47">
        <v>30339</v>
      </c>
      <c r="E20" s="79" t="s">
        <v>58</v>
      </c>
      <c r="F20" s="80"/>
    </row>
    <row r="21" spans="1:6" ht="15">
      <c r="A21" s="34"/>
      <c r="B21" s="44" t="s">
        <v>81</v>
      </c>
      <c r="C21" s="45">
        <v>368450</v>
      </c>
      <c r="D21" s="47">
        <v>71463</v>
      </c>
      <c r="E21" s="81">
        <f>CALC!D29</f>
        <v>33772</v>
      </c>
      <c r="F21" s="82"/>
    </row>
    <row r="22" spans="1:6" ht="15.75" thickBot="1">
      <c r="A22" s="34"/>
      <c r="B22" s="44" t="s">
        <v>82</v>
      </c>
      <c r="C22" s="45">
        <v>391900</v>
      </c>
      <c r="D22" s="47">
        <v>85781</v>
      </c>
      <c r="E22" s="83"/>
      <c r="F22" s="84"/>
    </row>
    <row r="23" spans="1:6" ht="20.25" customHeight="1">
      <c r="A23" s="34"/>
      <c r="B23" s="44" t="s">
        <v>90</v>
      </c>
      <c r="C23" s="45">
        <v>420500</v>
      </c>
      <c r="D23" s="47">
        <v>96866</v>
      </c>
      <c r="E23" s="122"/>
      <c r="F23" s="122"/>
    </row>
    <row r="24" spans="1:6" ht="15">
      <c r="A24" s="46"/>
      <c r="B24" s="16" t="s">
        <v>10</v>
      </c>
      <c r="C24" s="17">
        <f>SUM(C20:C23)</f>
        <v>1611610</v>
      </c>
      <c r="D24" s="17">
        <f>SUM(D20:D23)</f>
        <v>284449</v>
      </c>
      <c r="E24" s="48"/>
      <c r="F24" s="49"/>
    </row>
    <row r="26" spans="1:3" ht="15" hidden="1">
      <c r="A26" s="52" t="s">
        <v>60</v>
      </c>
      <c r="B26" s="58" t="s">
        <v>62</v>
      </c>
      <c r="C26" s="58" t="s">
        <v>61</v>
      </c>
    </row>
    <row r="27" spans="1:3" ht="15" hidden="1">
      <c r="A27" s="57">
        <v>43040</v>
      </c>
      <c r="B27" s="54"/>
      <c r="C27" s="54">
        <v>430760</v>
      </c>
    </row>
    <row r="28" spans="1:3" ht="15" hidden="1">
      <c r="A28" s="57">
        <v>43070</v>
      </c>
      <c r="B28" s="54"/>
      <c r="C28" s="54"/>
    </row>
    <row r="29" spans="1:3" ht="15" hidden="1">
      <c r="A29" s="57">
        <v>43101</v>
      </c>
      <c r="B29" s="54"/>
      <c r="C29" s="54"/>
    </row>
    <row r="30" spans="1:3" ht="15" hidden="1">
      <c r="A30" s="57">
        <v>43132</v>
      </c>
      <c r="B30" s="54"/>
      <c r="C30" s="54"/>
    </row>
    <row r="31" spans="1:3" ht="15" hidden="1">
      <c r="A31" s="57">
        <v>43160</v>
      </c>
      <c r="B31" s="54"/>
      <c r="C31" s="54"/>
    </row>
    <row r="32" spans="1:3" ht="15" hidden="1">
      <c r="A32" s="55" t="s">
        <v>10</v>
      </c>
      <c r="B32" s="59" t="s">
        <v>83</v>
      </c>
      <c r="C32" s="56">
        <f>ROUND((SUM(C27:C31)),0)</f>
        <v>430760</v>
      </c>
    </row>
    <row r="33" spans="1:3" ht="15" hidden="1">
      <c r="A33" s="57">
        <v>43191</v>
      </c>
      <c r="B33" s="54"/>
      <c r="C33" s="54">
        <v>368450</v>
      </c>
    </row>
    <row r="34" spans="1:3" ht="15" hidden="1">
      <c r="A34" s="57">
        <v>43221</v>
      </c>
      <c r="B34" s="54"/>
      <c r="C34" s="54"/>
    </row>
    <row r="35" spans="1:3" ht="15" hidden="1">
      <c r="A35" s="57">
        <v>43252</v>
      </c>
      <c r="B35" s="54"/>
      <c r="C35" s="54"/>
    </row>
    <row r="36" spans="1:3" ht="15" hidden="1">
      <c r="A36" s="57">
        <v>43282</v>
      </c>
      <c r="B36" s="54"/>
      <c r="C36" s="54"/>
    </row>
    <row r="37" spans="1:3" ht="15" hidden="1">
      <c r="A37" s="57">
        <v>43313</v>
      </c>
      <c r="B37" s="54"/>
      <c r="C37" s="54"/>
    </row>
    <row r="38" spans="1:3" ht="15" hidden="1">
      <c r="A38" s="57">
        <v>43344</v>
      </c>
      <c r="B38" s="54"/>
      <c r="C38" s="54"/>
    </row>
    <row r="39" spans="1:3" ht="15" hidden="1">
      <c r="A39" s="57">
        <v>43374</v>
      </c>
      <c r="B39" s="54"/>
      <c r="C39" s="54"/>
    </row>
    <row r="40" spans="1:3" ht="15" hidden="1">
      <c r="A40" s="57">
        <v>43405</v>
      </c>
      <c r="B40" s="54"/>
      <c r="C40" s="54"/>
    </row>
    <row r="41" spans="1:3" ht="15" hidden="1">
      <c r="A41" s="57">
        <v>43435</v>
      </c>
      <c r="B41" s="54"/>
      <c r="C41" s="54"/>
    </row>
    <row r="42" spans="1:3" ht="15" hidden="1">
      <c r="A42" s="57">
        <v>43466</v>
      </c>
      <c r="B42" s="54"/>
      <c r="C42" s="54"/>
    </row>
    <row r="43" spans="1:3" ht="15" hidden="1">
      <c r="A43" s="57">
        <v>43497</v>
      </c>
      <c r="B43" s="54"/>
      <c r="C43" s="54"/>
    </row>
    <row r="44" spans="1:3" ht="15" hidden="1">
      <c r="A44" s="57">
        <v>43525</v>
      </c>
      <c r="B44" s="54"/>
      <c r="C44" s="54"/>
    </row>
    <row r="45" spans="1:3" ht="15" hidden="1">
      <c r="A45" s="55" t="s">
        <v>10</v>
      </c>
      <c r="B45" s="59" t="s">
        <v>84</v>
      </c>
      <c r="C45" s="56">
        <f>ROUND(SUM(C33:C44),0)</f>
        <v>368450</v>
      </c>
    </row>
    <row r="46" spans="1:3" ht="15" hidden="1">
      <c r="A46" s="57">
        <v>43556</v>
      </c>
      <c r="B46" s="54"/>
      <c r="C46" s="54">
        <v>391900</v>
      </c>
    </row>
    <row r="47" spans="1:3" ht="15" hidden="1">
      <c r="A47" s="57">
        <v>43586</v>
      </c>
      <c r="B47" s="54"/>
      <c r="C47" s="54"/>
    </row>
    <row r="48" spans="1:3" ht="15" hidden="1">
      <c r="A48" s="57">
        <v>43617</v>
      </c>
      <c r="B48" s="54"/>
      <c r="C48" s="54"/>
    </row>
    <row r="49" spans="1:3" ht="15" hidden="1">
      <c r="A49" s="57">
        <v>43647</v>
      </c>
      <c r="B49" s="54"/>
      <c r="C49" s="54"/>
    </row>
    <row r="50" spans="1:3" ht="15" hidden="1">
      <c r="A50" s="57">
        <v>43678</v>
      </c>
      <c r="B50" s="54"/>
      <c r="C50" s="54"/>
    </row>
    <row r="51" spans="1:3" ht="15" hidden="1">
      <c r="A51" s="57">
        <v>43709</v>
      </c>
      <c r="B51" s="54"/>
      <c r="C51" s="54"/>
    </row>
    <row r="52" spans="1:3" ht="15" hidden="1">
      <c r="A52" s="57">
        <v>43739</v>
      </c>
      <c r="B52" s="54"/>
      <c r="C52" s="54"/>
    </row>
    <row r="53" spans="1:3" ht="15" hidden="1">
      <c r="A53" s="57">
        <v>43770</v>
      </c>
      <c r="B53" s="54"/>
      <c r="C53" s="54"/>
    </row>
    <row r="54" spans="1:3" ht="15" hidden="1">
      <c r="A54" s="57">
        <v>43800</v>
      </c>
      <c r="B54" s="54"/>
      <c r="C54" s="54"/>
    </row>
    <row r="55" spans="1:3" ht="15" hidden="1">
      <c r="A55" s="57">
        <v>43831</v>
      </c>
      <c r="B55" s="54"/>
      <c r="C55" s="54"/>
    </row>
    <row r="56" spans="1:3" ht="15" hidden="1">
      <c r="A56" s="57">
        <v>43862</v>
      </c>
      <c r="B56" s="54"/>
      <c r="C56" s="54"/>
    </row>
    <row r="57" spans="1:3" ht="15" hidden="1">
      <c r="A57" s="57">
        <v>43891</v>
      </c>
      <c r="B57" s="54"/>
      <c r="C57" s="54"/>
    </row>
    <row r="58" spans="1:3" ht="15" hidden="1">
      <c r="A58" s="55" t="s">
        <v>10</v>
      </c>
      <c r="B58" s="59" t="s">
        <v>85</v>
      </c>
      <c r="C58" s="56">
        <f>ROUND(SUM(C46:C57),0)</f>
        <v>391900</v>
      </c>
    </row>
    <row r="59" spans="1:3" ht="15" hidden="1">
      <c r="A59" s="57">
        <v>43922</v>
      </c>
      <c r="B59" s="54"/>
      <c r="C59" s="54">
        <v>420500</v>
      </c>
    </row>
    <row r="60" spans="1:3" ht="15" hidden="1">
      <c r="A60" s="57">
        <v>43952</v>
      </c>
      <c r="B60" s="54"/>
      <c r="C60" s="54"/>
    </row>
    <row r="61" spans="1:3" ht="15" hidden="1">
      <c r="A61" s="57">
        <v>43983</v>
      </c>
      <c r="B61" s="54"/>
      <c r="C61" s="54"/>
    </row>
    <row r="62" spans="1:3" ht="15" hidden="1">
      <c r="A62" s="57">
        <v>44013</v>
      </c>
      <c r="B62" s="54"/>
      <c r="C62" s="54"/>
    </row>
    <row r="63" spans="1:3" ht="15" hidden="1">
      <c r="A63" s="57">
        <v>44044</v>
      </c>
      <c r="B63" s="54"/>
      <c r="C63" s="54"/>
    </row>
    <row r="64" spans="1:3" ht="15" hidden="1">
      <c r="A64" s="57">
        <v>44075</v>
      </c>
      <c r="B64" s="54"/>
      <c r="C64" s="54"/>
    </row>
    <row r="65" spans="1:3" ht="15" hidden="1">
      <c r="A65" s="57">
        <v>44105</v>
      </c>
      <c r="B65" s="54"/>
      <c r="C65" s="54"/>
    </row>
    <row r="66" spans="1:3" ht="15" hidden="1">
      <c r="A66" s="57">
        <v>44136</v>
      </c>
      <c r="B66" s="54"/>
      <c r="C66" s="54"/>
    </row>
    <row r="67" spans="1:3" ht="15" hidden="1">
      <c r="A67" s="57">
        <v>44166</v>
      </c>
      <c r="B67" s="54"/>
      <c r="C67" s="54"/>
    </row>
    <row r="68" spans="1:3" ht="15" hidden="1">
      <c r="A68" s="57">
        <v>44197</v>
      </c>
      <c r="B68" s="54"/>
      <c r="C68" s="54"/>
    </row>
    <row r="69" spans="1:3" ht="15" hidden="1">
      <c r="A69" s="57">
        <v>44228</v>
      </c>
      <c r="B69" s="54"/>
      <c r="C69" s="54"/>
    </row>
    <row r="70" spans="1:3" ht="15" hidden="1">
      <c r="A70" s="57">
        <v>44256</v>
      </c>
      <c r="B70" s="54"/>
      <c r="C70" s="54"/>
    </row>
    <row r="71" spans="1:3" ht="15" hidden="1">
      <c r="A71" s="55" t="s">
        <v>10</v>
      </c>
      <c r="B71" s="59" t="s">
        <v>86</v>
      </c>
      <c r="C71" s="56">
        <f>ROUND(SUM(C59:C70),0)</f>
        <v>420500</v>
      </c>
    </row>
    <row r="72" ht="15" hidden="1">
      <c r="A72" s="53"/>
    </row>
    <row r="73" ht="15">
      <c r="A73" s="53"/>
    </row>
    <row r="74" ht="15">
      <c r="A74" s="53"/>
    </row>
    <row r="75" ht="15">
      <c r="A75" s="53"/>
    </row>
    <row r="76" ht="15">
      <c r="A76" s="53"/>
    </row>
    <row r="77" ht="15">
      <c r="A77" s="53"/>
    </row>
    <row r="78" ht="15">
      <c r="A78" s="53"/>
    </row>
    <row r="79" ht="15">
      <c r="A79" s="53"/>
    </row>
    <row r="80" ht="15">
      <c r="A80" s="53"/>
    </row>
    <row r="81" ht="15">
      <c r="A81" s="53"/>
    </row>
    <row r="82" ht="15">
      <c r="A82" s="53"/>
    </row>
    <row r="83" ht="15">
      <c r="A83" s="53"/>
    </row>
    <row r="84" ht="15">
      <c r="A84" s="53"/>
    </row>
    <row r="85" ht="15">
      <c r="A85" s="53"/>
    </row>
    <row r="86" ht="15">
      <c r="A86" s="53"/>
    </row>
    <row r="87" ht="15">
      <c r="A87" s="53"/>
    </row>
    <row r="88" ht="15">
      <c r="A88" s="53"/>
    </row>
    <row r="89" ht="15">
      <c r="A89" s="53"/>
    </row>
  </sheetData>
  <sheetProtection password="F6AA" sheet="1"/>
  <protectedRanges>
    <protectedRange sqref="C20:D23" name="Range2"/>
    <protectedRange sqref="C9:F13 E15:E17 C27:C31 C33:C44 C46:C57 C59:C70" name="Range1"/>
  </protectedRanges>
  <mergeCells count="11">
    <mergeCell ref="C9:F9"/>
    <mergeCell ref="C10:F10"/>
    <mergeCell ref="A4:F4"/>
    <mergeCell ref="A1:F1"/>
    <mergeCell ref="E20:F20"/>
    <mergeCell ref="E21:F22"/>
    <mergeCell ref="A2:F3"/>
    <mergeCell ref="C11:F11"/>
    <mergeCell ref="C12:F12"/>
    <mergeCell ref="C13:F13"/>
    <mergeCell ref="D8:E8"/>
  </mergeCells>
  <dataValidations count="1">
    <dataValidation type="textLength" operator="equal" allowBlank="1" showInputMessage="1" showErrorMessage="1" prompt="PAN Should be 10 Digits" errorTitle="PAN less than 10 digits" error="PAN Should be 10 Digits" sqref="C11">
      <formula1>10</formula1>
    </dataValidation>
  </dataValidations>
  <hyperlinks>
    <hyperlink ref="A2" r:id="rId1" display="Created by : Raj mangalam : Visit him : http://rajmanglam.com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10.140625" style="0" customWidth="1"/>
    <col min="2" max="2" width="12.421875" style="0" customWidth="1"/>
    <col min="3" max="3" width="13.140625" style="0" customWidth="1"/>
    <col min="4" max="4" width="13.7109375" style="0" customWidth="1"/>
    <col min="5" max="5" width="13.421875" style="0" customWidth="1"/>
    <col min="6" max="6" width="11.28125" style="0" customWidth="1"/>
    <col min="7" max="7" width="13.140625" style="0" customWidth="1"/>
    <col min="8" max="8" width="14.8515625" style="0" bestFit="1" customWidth="1"/>
    <col min="9" max="9" width="15.8515625" style="0" customWidth="1"/>
    <col min="12" max="12" width="14.8515625" style="0" bestFit="1" customWidth="1"/>
  </cols>
  <sheetData>
    <row r="1" spans="2:7" ht="18">
      <c r="B1" s="78"/>
      <c r="C1" s="78"/>
      <c r="D1" s="78"/>
      <c r="E1" s="78"/>
      <c r="F1" s="78"/>
      <c r="G1" s="78"/>
    </row>
    <row r="2" spans="2:7" ht="14.25" customHeight="1">
      <c r="B2" s="85" t="s">
        <v>76</v>
      </c>
      <c r="C2" s="85"/>
      <c r="D2" s="85"/>
      <c r="E2" s="85"/>
      <c r="F2" s="85"/>
      <c r="G2" s="85"/>
    </row>
    <row r="3" spans="2:7" ht="15">
      <c r="B3" s="85"/>
      <c r="C3" s="85"/>
      <c r="D3" s="85"/>
      <c r="E3" s="85"/>
      <c r="F3" s="85"/>
      <c r="G3" s="85"/>
    </row>
    <row r="4" spans="2:7" ht="20.25">
      <c r="B4" s="76" t="s">
        <v>79</v>
      </c>
      <c r="C4" s="77"/>
      <c r="D4" s="77"/>
      <c r="E4" s="77"/>
      <c r="F4" s="77"/>
      <c r="G4" s="77"/>
    </row>
    <row r="5" spans="2:7" ht="14.25" customHeight="1">
      <c r="B5" s="100"/>
      <c r="C5" s="101"/>
      <c r="D5" s="101"/>
      <c r="E5" s="101"/>
      <c r="F5" s="101"/>
      <c r="G5" s="101"/>
    </row>
    <row r="6" spans="2:7" ht="14.25" customHeight="1">
      <c r="B6" s="100"/>
      <c r="C6" s="101"/>
      <c r="D6" s="101"/>
      <c r="E6" s="101"/>
      <c r="F6" s="101"/>
      <c r="G6" s="101"/>
    </row>
    <row r="7" spans="2:7" ht="14.25" customHeight="1" thickBot="1">
      <c r="B7" s="102"/>
      <c r="C7" s="103"/>
      <c r="D7" s="103"/>
      <c r="E7" s="103"/>
      <c r="F7" s="103"/>
      <c r="G7" s="103"/>
    </row>
    <row r="8" spans="1:7" ht="15.75" thickBot="1">
      <c r="A8" s="97" t="s">
        <v>52</v>
      </c>
      <c r="B8" s="98"/>
      <c r="C8" s="98"/>
      <c r="D8" s="98"/>
      <c r="E8" s="98"/>
      <c r="F8" s="98"/>
      <c r="G8" s="99"/>
    </row>
    <row r="9" spans="1:10" ht="90">
      <c r="A9" s="31" t="s">
        <v>11</v>
      </c>
      <c r="B9" s="31" t="s">
        <v>66</v>
      </c>
      <c r="C9" s="31" t="s">
        <v>67</v>
      </c>
      <c r="D9" s="31" t="s">
        <v>68</v>
      </c>
      <c r="E9" s="31" t="s">
        <v>69</v>
      </c>
      <c r="F9" s="31" t="s">
        <v>70</v>
      </c>
      <c r="G9" s="31" t="s">
        <v>71</v>
      </c>
      <c r="H9" s="104" t="s">
        <v>78</v>
      </c>
      <c r="I9" s="105"/>
      <c r="J9" s="105"/>
    </row>
    <row r="10" spans="1:7" ht="15">
      <c r="A10" s="1">
        <v>1</v>
      </c>
      <c r="B10" s="1">
        <v>2</v>
      </c>
      <c r="C10" s="1">
        <v>3</v>
      </c>
      <c r="D10" s="1" t="s">
        <v>12</v>
      </c>
      <c r="E10" s="1">
        <v>5</v>
      </c>
      <c r="F10" s="1">
        <v>6</v>
      </c>
      <c r="G10" s="1">
        <v>7</v>
      </c>
    </row>
    <row r="11" spans="1:7" ht="15">
      <c r="A11" s="2" t="s">
        <v>80</v>
      </c>
      <c r="B11" s="3">
        <v>430760</v>
      </c>
      <c r="C11" s="3">
        <v>30339</v>
      </c>
      <c r="D11" s="3">
        <f>SUM(B11:C11)</f>
        <v>461099</v>
      </c>
      <c r="E11" s="3">
        <f>I23</f>
        <v>9038</v>
      </c>
      <c r="F11" s="3">
        <f>H23</f>
        <v>10871.5985</v>
      </c>
      <c r="G11" s="3">
        <f>F11-E11</f>
        <v>1833.5985</v>
      </c>
    </row>
    <row r="12" spans="1:7" ht="15">
      <c r="A12" s="2" t="s">
        <v>81</v>
      </c>
      <c r="B12" s="3">
        <f>data!C21</f>
        <v>368450</v>
      </c>
      <c r="C12" s="3">
        <v>71463</v>
      </c>
      <c r="D12" s="3">
        <f>SUM(B12:C12)</f>
        <v>439913</v>
      </c>
      <c r="E12" s="3">
        <f>I24</f>
        <v>5922.5</v>
      </c>
      <c r="F12" s="3">
        <f>H24</f>
        <v>9780.5195</v>
      </c>
      <c r="G12" s="3">
        <f>F12-E12</f>
        <v>3858.0195000000003</v>
      </c>
    </row>
    <row r="13" spans="1:7" ht="15">
      <c r="A13" s="2" t="s">
        <v>82</v>
      </c>
      <c r="B13" s="3">
        <f>data!C22</f>
        <v>391900</v>
      </c>
      <c r="C13" s="3">
        <f>data!D22</f>
        <v>85781</v>
      </c>
      <c r="D13" s="3">
        <f>SUM(B13:C13)</f>
        <v>477681</v>
      </c>
      <c r="E13" s="3">
        <f>I25</f>
        <v>7095</v>
      </c>
      <c r="F13" s="3">
        <f>H25</f>
        <v>0</v>
      </c>
      <c r="G13" s="3">
        <f>F13-E13</f>
        <v>-7095</v>
      </c>
    </row>
    <row r="14" spans="1:7" ht="15">
      <c r="A14" s="68" t="s">
        <v>90</v>
      </c>
      <c r="B14" s="3">
        <v>420500</v>
      </c>
      <c r="C14" s="3">
        <v>96866</v>
      </c>
      <c r="D14" s="3">
        <f>SUM(B14:C14)</f>
        <v>517366</v>
      </c>
      <c r="E14" s="3">
        <f>I26</f>
        <v>8525</v>
      </c>
      <c r="F14" s="3">
        <f>H26</f>
        <v>16612.128</v>
      </c>
      <c r="G14" s="3">
        <f>F14-E14</f>
        <v>8087.128000000001</v>
      </c>
    </row>
    <row r="15" spans="1:7" ht="15">
      <c r="A15" s="16" t="s">
        <v>10</v>
      </c>
      <c r="B15" s="17">
        <f>SUM(B11:B13)</f>
        <v>1191110</v>
      </c>
      <c r="C15" s="17">
        <f>SUM(C11:C13)</f>
        <v>187583</v>
      </c>
      <c r="D15" s="17">
        <f>SUM(D11:D13)</f>
        <v>1378693</v>
      </c>
      <c r="E15" s="17">
        <f>SUM(E11:E13)</f>
        <v>22055.5</v>
      </c>
      <c r="F15" s="17">
        <f>SUM(F11:F13)</f>
        <v>20652.118000000002</v>
      </c>
      <c r="G15" s="17">
        <f>SUM(G11:G13)</f>
        <v>-1403.3819999999996</v>
      </c>
    </row>
    <row r="17" ht="15" hidden="1"/>
    <row r="18" ht="15" hidden="1"/>
    <row r="19" ht="15" hidden="1"/>
    <row r="20" ht="15" hidden="1"/>
    <row r="21" ht="15" hidden="1"/>
    <row r="22" spans="1:13" s="22" customFormat="1" ht="45" hidden="1">
      <c r="A22" s="26" t="s">
        <v>39</v>
      </c>
      <c r="B22" s="26" t="s">
        <v>40</v>
      </c>
      <c r="C22" s="26" t="s">
        <v>41</v>
      </c>
      <c r="D22" s="26" t="s">
        <v>42</v>
      </c>
      <c r="E22" s="26" t="s">
        <v>91</v>
      </c>
      <c r="F22" s="26" t="s">
        <v>45</v>
      </c>
      <c r="G22" s="26" t="s">
        <v>44</v>
      </c>
      <c r="H22" s="27" t="s">
        <v>92</v>
      </c>
      <c r="I22" s="26" t="s">
        <v>43</v>
      </c>
      <c r="J22" s="26" t="s">
        <v>45</v>
      </c>
      <c r="K22" s="26" t="s">
        <v>44</v>
      </c>
      <c r="L22" s="27" t="s">
        <v>46</v>
      </c>
      <c r="M22" s="22" t="s">
        <v>93</v>
      </c>
    </row>
    <row r="23" spans="1:13" ht="15" hidden="1">
      <c r="A23" s="23" t="s">
        <v>80</v>
      </c>
      <c r="B23" s="3">
        <f>B11</f>
        <v>430760</v>
      </c>
      <c r="C23" s="24">
        <f>C11</f>
        <v>30339</v>
      </c>
      <c r="D23" s="24">
        <f>SUM(B23+C23)</f>
        <v>461099</v>
      </c>
      <c r="E23" s="24">
        <f>IF(D23&gt;1000000,(D23-1000000)*30%+125000,IF(D23&gt;500000,(D23-500000)*20%+12500,IF(D23&gt;250000,(D23-250000)*5%,0)))</f>
        <v>10554.95</v>
      </c>
      <c r="F23">
        <f>IF(E23&gt;0,0.03*E23,0.03*E23)</f>
        <v>316.6485</v>
      </c>
      <c r="G23" s="29">
        <f>SUM(E23:F23)</f>
        <v>10871.5985</v>
      </c>
      <c r="H23" s="25">
        <f>G23</f>
        <v>10871.5985</v>
      </c>
      <c r="I23" s="24">
        <f>IF(B23&gt;1000000,(B23-1000000)*30%+125000,IF(B23&gt;500000,(B23-500000)*20%+25000,IF(B23&gt;250000,(B23-250000)*5%,0)))</f>
        <v>9038</v>
      </c>
      <c r="J23">
        <f>IF(K23&lt;=1,0.03*K23,0.03*K23)</f>
        <v>211.14</v>
      </c>
      <c r="K23">
        <f>IF((D23&lt;=500000),I23-2000,I23)</f>
        <v>7038</v>
      </c>
      <c r="L23" s="25">
        <f>IF(K23&gt;0,(SUM(J23:K23)),0)</f>
        <v>7249.14</v>
      </c>
      <c r="M23" s="29">
        <f>SUM(I23:J23)</f>
        <v>9249.14</v>
      </c>
    </row>
    <row r="24" spans="1:13" ht="15" hidden="1">
      <c r="A24" s="2" t="s">
        <v>81</v>
      </c>
      <c r="B24" s="3">
        <f>B12</f>
        <v>368450</v>
      </c>
      <c r="C24" s="3">
        <f>C12</f>
        <v>71463</v>
      </c>
      <c r="D24" s="3">
        <f>SUM(B24+C24)</f>
        <v>439913</v>
      </c>
      <c r="E24" s="24">
        <f>IF(D2312&gt;1000000,(D24-1000000)*30%+125000,IF(D24&gt;500000,(D24-500000)*20%+12500,IF(D24&gt;250000,(D24-250000)*5%,0)))</f>
        <v>9495.65</v>
      </c>
      <c r="F24">
        <f>IF(E24&gt;0,0.03*E24,0.03*E24)</f>
        <v>284.86949999999996</v>
      </c>
      <c r="G24" s="29">
        <f>SUM(E24:F24)</f>
        <v>9780.5195</v>
      </c>
      <c r="H24" s="25">
        <f>G24</f>
        <v>9780.5195</v>
      </c>
      <c r="I24" s="24">
        <f>IF(B24&gt;1000000,(B24-1000000)*30%+125000,IF(B24&gt;500000,(B24-500000)*20%+25000,IF(B24&gt;250000,(B24-250000)*5%,0)))</f>
        <v>5922.5</v>
      </c>
      <c r="J24">
        <f>IF(K24&lt;=1,0.03*K24,0.03*K24)</f>
        <v>117.675</v>
      </c>
      <c r="K24">
        <f>IF((D24&lt;=500000),I24-2000,I24)</f>
        <v>3922.5</v>
      </c>
      <c r="L24" s="25">
        <f>IF(K24&gt;0,(SUM(J24:K24)),0)</f>
        <v>4040.175</v>
      </c>
      <c r="M24" s="29">
        <f>SUM(I24:J24)</f>
        <v>6040.175</v>
      </c>
    </row>
    <row r="25" spans="1:13" ht="15" hidden="1">
      <c r="A25" s="2" t="s">
        <v>82</v>
      </c>
      <c r="B25" s="3">
        <f>B13</f>
        <v>391900</v>
      </c>
      <c r="C25" s="3">
        <f>C13</f>
        <v>85781</v>
      </c>
      <c r="D25" s="3">
        <f>SUM(B25+C25)</f>
        <v>477681</v>
      </c>
      <c r="E25" s="24">
        <f>IF(D2313&gt;1000000,(D25-1000000)*30%+125000,IF(D25&gt;500000,(D25-500000)*20%+12500,IF(D25&gt;250000,(D25-250000)*5%,0)))</f>
        <v>11384.050000000001</v>
      </c>
      <c r="F25">
        <f>IF(E25&gt;0,0.04*E25,0.04*E25)</f>
        <v>455.3620000000001</v>
      </c>
      <c r="G25">
        <f>IF(E25&lt;=12500,0,E25)</f>
        <v>0</v>
      </c>
      <c r="H25" s="25">
        <f>G25</f>
        <v>0</v>
      </c>
      <c r="I25" s="24">
        <f>IF(B25&gt;1000000,(B25-1000000)*30%+125000,IF(B25&gt;500000,(B25-500000)*20%+25000,IF(B25&gt;250000,(B25-250000)*5%,0)))</f>
        <v>7095</v>
      </c>
      <c r="J25">
        <f>IF(K25&lt;=1,0.04*K25,0.04*K25)</f>
        <v>283.8</v>
      </c>
      <c r="K25" s="29">
        <f>I25</f>
        <v>7095</v>
      </c>
      <c r="L25" s="25">
        <f>IF(K25&gt;0,(SUM(J25:K25)),0)</f>
        <v>7378.8</v>
      </c>
      <c r="M25" s="29">
        <f>SUM(I25:J25)</f>
        <v>7378.8</v>
      </c>
    </row>
    <row r="26" spans="1:13" ht="15" hidden="1">
      <c r="A26" s="123" t="s">
        <v>90</v>
      </c>
      <c r="B26" s="3">
        <f>B14</f>
        <v>420500</v>
      </c>
      <c r="C26" s="3">
        <f>C14</f>
        <v>96866</v>
      </c>
      <c r="D26" s="3">
        <f>SUM(B26+C26)</f>
        <v>517366</v>
      </c>
      <c r="E26" s="24">
        <f>IF(D2314&gt;1000000,(D26-1000000)*30%+125000,IF(D26&gt;500000,(D26-500000)*20%+12500,IF(D26&gt;250000,(D26-250000)*5%,0)))</f>
        <v>15973.2</v>
      </c>
      <c r="F26">
        <f>IF(E26&gt;0,0.04*E26,0.04*E26)</f>
        <v>638.928</v>
      </c>
      <c r="G26" s="29">
        <f>SUM(E26:F26)</f>
        <v>16612.128</v>
      </c>
      <c r="H26" s="25">
        <f>G26</f>
        <v>16612.128</v>
      </c>
      <c r="I26" s="24">
        <f>IF(B26&gt;1000000,(B26-1000000)*30%+125000,IF(B26&gt;500000,(B26-500000)*20%+25000,IF(B26&gt;250000,(B26-250000)*5%,0)))</f>
        <v>8525</v>
      </c>
      <c r="J26">
        <f>IF(K26&lt;=1,0.04*K26,0.04*K26)</f>
        <v>341</v>
      </c>
      <c r="K26" s="29">
        <f>I26</f>
        <v>8525</v>
      </c>
      <c r="L26" s="25">
        <f>IF(K26&gt;0,(SUM(J26:K26)),0)</f>
        <v>8866</v>
      </c>
      <c r="M26" s="29">
        <f>SUM(I26:J26)</f>
        <v>8866</v>
      </c>
    </row>
    <row r="27" ht="15" hidden="1"/>
    <row r="28" ht="15" hidden="1"/>
    <row r="29" ht="15" hidden="1"/>
    <row r="30" ht="15" hidden="1"/>
  </sheetData>
  <sheetProtection password="F6AA" sheet="1"/>
  <mergeCells count="6">
    <mergeCell ref="A8:G8"/>
    <mergeCell ref="B1:G1"/>
    <mergeCell ref="B2:G3"/>
    <mergeCell ref="B5:G7"/>
    <mergeCell ref="H9:J9"/>
    <mergeCell ref="B4:G4"/>
  </mergeCells>
  <hyperlinks>
    <hyperlink ref="B2" r:id="rId1" display="Created by : Raj mangalam : Visit him : http://rajmanglam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4"/>
  <sheetViews>
    <sheetView zoomScalePageLayoutView="0" workbookViewId="0" topLeftCell="A1">
      <selection activeCell="C28" sqref="C28"/>
    </sheetView>
  </sheetViews>
  <sheetFormatPr defaultColWidth="9.140625" defaultRowHeight="15"/>
  <cols>
    <col min="2" max="2" width="3.00390625" style="0" customWidth="1"/>
    <col min="3" max="3" width="52.8515625" style="0" customWidth="1"/>
    <col min="4" max="4" width="12.28125" style="0" customWidth="1"/>
  </cols>
  <sheetData>
    <row r="1" spans="2:7" ht="15">
      <c r="B1" s="85" t="s">
        <v>75</v>
      </c>
      <c r="C1" s="85"/>
      <c r="D1" s="85"/>
      <c r="E1" s="85"/>
      <c r="F1" s="85"/>
      <c r="G1" s="85"/>
    </row>
    <row r="2" spans="2:7" ht="14.25" customHeight="1">
      <c r="B2" s="85"/>
      <c r="C2" s="85"/>
      <c r="D2" s="85"/>
      <c r="E2" s="85"/>
      <c r="F2" s="85"/>
      <c r="G2" s="85"/>
    </row>
    <row r="5" spans="2:4" ht="14.25" customHeight="1">
      <c r="B5" s="106" t="s">
        <v>53</v>
      </c>
      <c r="C5" s="106"/>
      <c r="D5" s="106"/>
    </row>
    <row r="6" spans="2:4" ht="14.25" customHeight="1">
      <c r="B6" s="107"/>
      <c r="C6" s="108"/>
      <c r="D6" s="109"/>
    </row>
    <row r="7" spans="2:4" ht="15">
      <c r="B7" s="19">
        <v>1</v>
      </c>
      <c r="C7" s="18" t="s">
        <v>13</v>
      </c>
      <c r="D7" s="20">
        <f>data!E17</f>
        <v>517366</v>
      </c>
    </row>
    <row r="8" spans="2:4" ht="15">
      <c r="B8" s="18"/>
      <c r="C8" s="4" t="s">
        <v>56</v>
      </c>
      <c r="D8" s="20"/>
    </row>
    <row r="9" spans="2:4" ht="15">
      <c r="B9" s="18"/>
      <c r="C9" s="4"/>
      <c r="D9" s="20"/>
    </row>
    <row r="10" spans="2:4" ht="15">
      <c r="B10" s="19">
        <v>2</v>
      </c>
      <c r="C10" s="18" t="s">
        <v>102</v>
      </c>
      <c r="D10" s="20">
        <f>table!C15</f>
        <v>187583</v>
      </c>
    </row>
    <row r="11" spans="2:4" ht="15">
      <c r="B11" s="19"/>
      <c r="C11" s="4"/>
      <c r="D11" s="20"/>
    </row>
    <row r="12" spans="2:4" ht="15">
      <c r="B12" s="19">
        <v>3</v>
      </c>
      <c r="C12" s="18" t="s">
        <v>103</v>
      </c>
      <c r="D12" s="20">
        <f>SUM(D7,D10)</f>
        <v>704949</v>
      </c>
    </row>
    <row r="13" spans="2:4" ht="15">
      <c r="B13" s="19"/>
      <c r="C13" s="4" t="s">
        <v>14</v>
      </c>
      <c r="D13" s="20"/>
    </row>
    <row r="14" spans="2:4" ht="15">
      <c r="B14" s="19"/>
      <c r="C14" s="4"/>
      <c r="D14" s="20"/>
    </row>
    <row r="15" spans="2:4" ht="15">
      <c r="B15" s="19">
        <v>4</v>
      </c>
      <c r="C15" s="18" t="s">
        <v>54</v>
      </c>
      <c r="D15" s="21">
        <f>D38</f>
        <v>55629.392</v>
      </c>
    </row>
    <row r="16" spans="2:4" ht="15">
      <c r="B16" s="19"/>
      <c r="C16" s="4"/>
      <c r="D16" s="20"/>
    </row>
    <row r="17" spans="2:4" ht="15">
      <c r="B17" s="19">
        <v>5</v>
      </c>
      <c r="C17" s="18" t="s">
        <v>55</v>
      </c>
      <c r="D17" s="21">
        <f>table!F14</f>
        <v>16612.128</v>
      </c>
    </row>
    <row r="18" spans="2:4" ht="15">
      <c r="B18" s="19"/>
      <c r="C18" s="4"/>
      <c r="D18" s="20"/>
    </row>
    <row r="19" spans="2:4" ht="15">
      <c r="B19" s="19">
        <v>6</v>
      </c>
      <c r="C19" s="18" t="s">
        <v>63</v>
      </c>
      <c r="D19" s="21">
        <f>D15-D17</f>
        <v>39017.263999999996</v>
      </c>
    </row>
    <row r="20" spans="2:4" ht="15">
      <c r="B20" s="19"/>
      <c r="C20" s="4" t="s">
        <v>57</v>
      </c>
      <c r="D20" s="20"/>
    </row>
    <row r="21" spans="2:4" ht="15">
      <c r="B21" s="19"/>
      <c r="C21" s="4"/>
      <c r="D21" s="20"/>
    </row>
    <row r="22" spans="2:4" ht="15">
      <c r="B22" s="19">
        <v>7</v>
      </c>
      <c r="C22" s="18" t="s">
        <v>95</v>
      </c>
      <c r="D22" s="20">
        <f>table!F15-F13</f>
        <v>20652.118000000002</v>
      </c>
    </row>
    <row r="23" spans="2:4" ht="15">
      <c r="B23" s="19"/>
      <c r="C23" s="4" t="s">
        <v>104</v>
      </c>
      <c r="D23" s="20"/>
    </row>
    <row r="24" spans="2:4" ht="15">
      <c r="B24" s="19">
        <v>8</v>
      </c>
      <c r="C24" s="18" t="s">
        <v>97</v>
      </c>
      <c r="D24" s="20">
        <v>15407</v>
      </c>
    </row>
    <row r="25" spans="2:4" ht="15">
      <c r="B25" s="19"/>
      <c r="C25" s="18"/>
      <c r="D25" s="20"/>
    </row>
    <row r="26" spans="2:4" ht="15">
      <c r="B26" s="19">
        <v>9</v>
      </c>
      <c r="C26" s="18" t="s">
        <v>96</v>
      </c>
      <c r="D26" s="20">
        <f>D22-D24</f>
        <v>5245.118000000002</v>
      </c>
    </row>
    <row r="27" spans="2:4" ht="15">
      <c r="B27" s="19"/>
      <c r="C27" s="18"/>
      <c r="D27" s="20"/>
    </row>
    <row r="28" spans="2:4" ht="21" thickBot="1">
      <c r="B28" s="32">
        <v>10</v>
      </c>
      <c r="C28" s="127" t="s">
        <v>15</v>
      </c>
      <c r="D28" s="20"/>
    </row>
    <row r="29" spans="2:4" ht="18.75" thickBot="1">
      <c r="B29" s="19"/>
      <c r="C29" s="33" t="s">
        <v>98</v>
      </c>
      <c r="D29" s="128">
        <f>ROUND((D19-D26),0)</f>
        <v>33772</v>
      </c>
    </row>
    <row r="30" spans="2:4" ht="15">
      <c r="B30" s="19"/>
      <c r="C30" s="4"/>
      <c r="D30" s="5"/>
    </row>
    <row r="31" spans="2:4" ht="15">
      <c r="B31" s="6"/>
      <c r="C31" s="7"/>
      <c r="D31" s="8"/>
    </row>
    <row r="32" spans="2:4" ht="15">
      <c r="B32" s="124"/>
      <c r="C32" s="125"/>
      <c r="D32" s="125"/>
    </row>
    <row r="33" spans="3:4" ht="15" hidden="1">
      <c r="C33" s="126"/>
      <c r="D33" s="126"/>
    </row>
    <row r="34" ht="15" hidden="1"/>
    <row r="35" spans="3:4" ht="15" hidden="1">
      <c r="C35" s="30" t="s">
        <v>94</v>
      </c>
      <c r="D35" s="30">
        <f>IF(D12&gt;1000000,(D12-1000000)*30%+125000,IF(D12&gt;500000,(D12-500000)*20%+12500,IF(D12&gt;250000,(D12-250000)*5%,0)))</f>
        <v>53489.8</v>
      </c>
    </row>
    <row r="36" spans="3:4" ht="15" hidden="1">
      <c r="C36" s="30" t="s">
        <v>48</v>
      </c>
      <c r="D36" s="30">
        <f>IF((D12&lt;=500000),D35-2000,D35)</f>
        <v>53489.8</v>
      </c>
    </row>
    <row r="37" spans="3:4" ht="15" hidden="1">
      <c r="C37" s="30" t="s">
        <v>47</v>
      </c>
      <c r="D37" s="30">
        <f>IF(D36&lt;=1,0.04*D36,0.04*D36)</f>
        <v>2139.592</v>
      </c>
    </row>
    <row r="38" spans="3:4" ht="15" hidden="1">
      <c r="C38" s="30" t="s">
        <v>49</v>
      </c>
      <c r="D38" s="30">
        <f>SUM(D36:D37)</f>
        <v>55629.392</v>
      </c>
    </row>
    <row r="39" ht="15" hidden="1"/>
    <row r="40" ht="15" hidden="1"/>
    <row r="41" ht="15" hidden="1">
      <c r="D41" s="30">
        <f>IF(D7&gt;1000000,(D7-1000000)*30%+125000,IF(D7&gt;500000,(D7-500000)*20%+25000,IF(D7&gt;250000,(D7-250000)*10%,0)))</f>
        <v>28473.2</v>
      </c>
    </row>
    <row r="42" ht="15" hidden="1">
      <c r="D42" s="30">
        <f>ROUND((IF((D7&lt;=500000),D41-2000,D41)),0)</f>
        <v>28473</v>
      </c>
    </row>
    <row r="43" ht="15" hidden="1">
      <c r="D43" s="30">
        <f>IF(D42&lt;=1,0.03*D42,0.03*D42)</f>
        <v>854.1899999999999</v>
      </c>
    </row>
    <row r="44" ht="15" hidden="1">
      <c r="D44" s="30">
        <f>ROUND((SUM(D42:D43)),0)</f>
        <v>29327</v>
      </c>
    </row>
    <row r="45" ht="15" hidden="1"/>
    <row r="46" ht="15" hidden="1"/>
    <row r="47" ht="15" hidden="1"/>
  </sheetData>
  <sheetProtection password="F6AA" sheet="1"/>
  <mergeCells count="4">
    <mergeCell ref="B5:D5"/>
    <mergeCell ref="B6:D6"/>
    <mergeCell ref="B1:G2"/>
    <mergeCell ref="C32:D33"/>
  </mergeCells>
  <hyperlinks>
    <hyperlink ref="B1" r:id="rId1" display="Created by : Raj mangalam : Visit him : http://rajmanglam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F9" sqref="F9:G9"/>
    </sheetView>
  </sheetViews>
  <sheetFormatPr defaultColWidth="9.140625" defaultRowHeight="15"/>
  <cols>
    <col min="1" max="1" width="4.7109375" style="0" customWidth="1"/>
    <col min="2" max="2" width="7.00390625" style="0" customWidth="1"/>
    <col min="4" max="4" width="10.28125" style="0" bestFit="1" customWidth="1"/>
    <col min="5" max="5" width="17.7109375" style="0" customWidth="1"/>
    <col min="6" max="6" width="18.7109375" style="0" customWidth="1"/>
    <col min="7" max="7" width="19.28125" style="0" customWidth="1"/>
  </cols>
  <sheetData>
    <row r="1" spans="2:7" ht="15">
      <c r="B1" s="85" t="s">
        <v>76</v>
      </c>
      <c r="C1" s="85"/>
      <c r="D1" s="85"/>
      <c r="E1" s="85"/>
      <c r="F1" s="85"/>
      <c r="G1" s="85"/>
    </row>
    <row r="2" spans="2:7" ht="15">
      <c r="B2" s="85"/>
      <c r="C2" s="85"/>
      <c r="D2" s="85"/>
      <c r="E2" s="85"/>
      <c r="F2" s="85"/>
      <c r="G2" s="85"/>
    </row>
    <row r="4" spans="1:7" ht="15">
      <c r="A4" s="110" t="s">
        <v>16</v>
      </c>
      <c r="B4" s="110"/>
      <c r="C4" s="110"/>
      <c r="D4" s="110"/>
      <c r="E4" s="110"/>
      <c r="F4" s="110"/>
      <c r="G4" s="110"/>
    </row>
    <row r="5" spans="1:7" ht="15">
      <c r="A5" s="111" t="s">
        <v>17</v>
      </c>
      <c r="B5" s="111"/>
      <c r="C5" s="111"/>
      <c r="D5" s="111"/>
      <c r="E5" s="111"/>
      <c r="F5" s="111"/>
      <c r="G5" s="111"/>
    </row>
    <row r="6" spans="1:7" ht="15">
      <c r="A6" s="9" t="s">
        <v>18</v>
      </c>
      <c r="B6" s="9"/>
      <c r="C6" s="9"/>
      <c r="D6" s="9"/>
      <c r="E6" s="9"/>
      <c r="F6" s="9"/>
      <c r="G6" s="9"/>
    </row>
    <row r="7" spans="1:7" ht="15">
      <c r="A7" s="112" t="s">
        <v>19</v>
      </c>
      <c r="B7" s="112"/>
      <c r="C7" s="112"/>
      <c r="D7" s="112"/>
      <c r="E7" s="112"/>
      <c r="F7" s="112"/>
      <c r="G7" s="112"/>
    </row>
    <row r="8" spans="1:7" ht="15">
      <c r="A8" s="113"/>
      <c r="B8" s="113"/>
      <c r="C8" s="113"/>
      <c r="D8" s="113"/>
      <c r="E8" s="113"/>
      <c r="F8" s="113"/>
      <c r="G8" s="113"/>
    </row>
    <row r="9" spans="1:7" ht="15">
      <c r="A9" s="61" t="s">
        <v>20</v>
      </c>
      <c r="B9" s="61"/>
      <c r="C9" s="61"/>
      <c r="D9" s="61"/>
      <c r="E9" s="61"/>
      <c r="F9" s="115" t="str">
        <f>data!C9</f>
        <v>Raj</v>
      </c>
      <c r="G9" s="115"/>
    </row>
    <row r="10" spans="1:7" ht="14.25" customHeight="1">
      <c r="A10" s="116"/>
      <c r="B10" s="117"/>
      <c r="C10" s="117"/>
      <c r="D10" s="117"/>
      <c r="E10" s="118"/>
      <c r="F10" s="115" t="str">
        <f>data!C10</f>
        <v>Canara</v>
      </c>
      <c r="G10" s="115"/>
    </row>
    <row r="11" spans="1:7" ht="15">
      <c r="A11" s="62" t="s">
        <v>21</v>
      </c>
      <c r="B11" s="63"/>
      <c r="C11" s="63"/>
      <c r="D11" s="63"/>
      <c r="E11" s="64"/>
      <c r="F11" s="115" t="str">
        <f>data!C11</f>
        <v>A12345678H</v>
      </c>
      <c r="G11" s="115"/>
    </row>
    <row r="12" spans="1:7" ht="15">
      <c r="A12" s="61" t="s">
        <v>22</v>
      </c>
      <c r="B12" s="61"/>
      <c r="C12" s="61"/>
      <c r="D12" s="116"/>
      <c r="E12" s="118"/>
      <c r="F12" s="115" t="str">
        <f>data!E14</f>
        <v>Resident</v>
      </c>
      <c r="G12" s="115"/>
    </row>
    <row r="13" spans="1:9" ht="14.25" customHeight="1">
      <c r="A13" s="114" t="s">
        <v>64</v>
      </c>
      <c r="B13" s="114"/>
      <c r="C13" s="114"/>
      <c r="D13" s="114"/>
      <c r="E13" s="114"/>
      <c r="F13" s="114"/>
      <c r="G13" s="114"/>
      <c r="H13" s="60"/>
      <c r="I13" s="60"/>
    </row>
    <row r="14" spans="1:9" ht="40.5" customHeight="1">
      <c r="A14" s="114"/>
      <c r="B14" s="114"/>
      <c r="C14" s="114"/>
      <c r="D14" s="114"/>
      <c r="E14" s="114"/>
      <c r="F14" s="114"/>
      <c r="G14" s="114"/>
      <c r="H14" s="60"/>
      <c r="I14" s="60"/>
    </row>
    <row r="15" spans="1:7" ht="15">
      <c r="A15" s="10"/>
      <c r="B15" s="10"/>
      <c r="C15" s="10"/>
      <c r="D15" s="10"/>
      <c r="E15" s="10"/>
      <c r="F15" s="10"/>
      <c r="G15" s="28" t="s">
        <v>23</v>
      </c>
    </row>
    <row r="16" spans="1:7" ht="15">
      <c r="A16" s="10">
        <v>1</v>
      </c>
      <c r="B16" s="10" t="s">
        <v>24</v>
      </c>
      <c r="C16" s="113" t="s">
        <v>72</v>
      </c>
      <c r="D16" s="111"/>
      <c r="E16" s="111"/>
      <c r="F16" s="111"/>
      <c r="G16" s="28">
        <f>table!C15</f>
        <v>187583</v>
      </c>
    </row>
    <row r="17" spans="1:7" ht="15">
      <c r="A17" s="10"/>
      <c r="B17" s="10"/>
      <c r="C17" s="111"/>
      <c r="D17" s="111"/>
      <c r="E17" s="111"/>
      <c r="F17" s="111"/>
      <c r="G17" s="12"/>
    </row>
    <row r="18" spans="1:7" ht="15">
      <c r="A18" s="10"/>
      <c r="B18" s="10"/>
      <c r="C18" s="10"/>
      <c r="D18" s="10"/>
      <c r="E18" s="10"/>
      <c r="F18" s="10"/>
      <c r="G18" s="10"/>
    </row>
    <row r="19" spans="1:7" ht="15">
      <c r="A19" s="10"/>
      <c r="B19" s="10" t="s">
        <v>25</v>
      </c>
      <c r="C19" s="113" t="s">
        <v>73</v>
      </c>
      <c r="D19" s="111"/>
      <c r="E19" s="111"/>
      <c r="F19" s="111"/>
      <c r="G19" s="10"/>
    </row>
    <row r="20" spans="1:7" ht="15">
      <c r="A20" s="10"/>
      <c r="B20" s="10"/>
      <c r="C20" s="111"/>
      <c r="D20" s="111"/>
      <c r="E20" s="111"/>
      <c r="F20" s="111"/>
      <c r="G20" s="11" t="s">
        <v>26</v>
      </c>
    </row>
    <row r="21" spans="1:7" ht="15">
      <c r="A21" s="10"/>
      <c r="B21" s="10"/>
      <c r="C21" s="111"/>
      <c r="D21" s="111"/>
      <c r="E21" s="111"/>
      <c r="F21" s="111"/>
      <c r="G21" s="10"/>
    </row>
    <row r="22" spans="1:7" ht="15">
      <c r="A22" s="10"/>
      <c r="B22" s="10"/>
      <c r="C22" s="10"/>
      <c r="D22" s="10"/>
      <c r="E22" s="10"/>
      <c r="F22" s="10"/>
      <c r="G22" s="10"/>
    </row>
    <row r="23" spans="1:7" ht="15">
      <c r="A23" s="10"/>
      <c r="B23" s="10" t="s">
        <v>27</v>
      </c>
      <c r="C23" s="113" t="s">
        <v>28</v>
      </c>
      <c r="D23" s="111"/>
      <c r="E23" s="111"/>
      <c r="F23" s="111"/>
      <c r="G23" s="10"/>
    </row>
    <row r="24" spans="1:7" ht="15">
      <c r="A24" s="10"/>
      <c r="B24" s="10"/>
      <c r="C24" s="111"/>
      <c r="D24" s="111"/>
      <c r="E24" s="111"/>
      <c r="F24" s="111"/>
      <c r="G24" s="11" t="s">
        <v>26</v>
      </c>
    </row>
    <row r="25" spans="1:7" ht="15">
      <c r="A25" s="10"/>
      <c r="B25" s="10"/>
      <c r="C25" s="111"/>
      <c r="D25" s="111"/>
      <c r="E25" s="111"/>
      <c r="F25" s="111"/>
      <c r="G25" s="10"/>
    </row>
    <row r="26" spans="1:7" ht="15">
      <c r="A26" s="10"/>
      <c r="B26" s="10"/>
      <c r="C26" s="111"/>
      <c r="D26" s="111"/>
      <c r="E26" s="111"/>
      <c r="F26" s="111"/>
      <c r="G26" s="10"/>
    </row>
    <row r="27" spans="1:7" ht="15">
      <c r="A27" s="10"/>
      <c r="B27" s="10"/>
      <c r="C27" s="111"/>
      <c r="D27" s="111"/>
      <c r="E27" s="111"/>
      <c r="F27" s="111"/>
      <c r="G27" s="10"/>
    </row>
    <row r="28" spans="1:7" ht="15">
      <c r="A28" s="10"/>
      <c r="B28" s="10"/>
      <c r="C28" s="10"/>
      <c r="D28" s="10"/>
      <c r="E28" s="10"/>
      <c r="F28" s="10"/>
      <c r="G28" s="10"/>
    </row>
    <row r="29" spans="1:7" ht="14.25" customHeight="1">
      <c r="A29" s="10"/>
      <c r="B29" s="10" t="s">
        <v>29</v>
      </c>
      <c r="C29" s="113" t="s">
        <v>74</v>
      </c>
      <c r="D29" s="113"/>
      <c r="E29" s="113"/>
      <c r="F29" s="113"/>
      <c r="G29" s="11" t="s">
        <v>26</v>
      </c>
    </row>
    <row r="30" spans="1:7" ht="15">
      <c r="A30" s="10"/>
      <c r="B30" s="10"/>
      <c r="C30" s="113"/>
      <c r="D30" s="113"/>
      <c r="E30" s="113"/>
      <c r="F30" s="113"/>
      <c r="G30" s="10"/>
    </row>
    <row r="31" spans="1:7" ht="15">
      <c r="A31" s="10"/>
      <c r="B31" s="10"/>
      <c r="C31" s="113"/>
      <c r="D31" s="113"/>
      <c r="E31" s="113"/>
      <c r="F31" s="113"/>
      <c r="G31" s="10"/>
    </row>
    <row r="32" spans="1:7" ht="15">
      <c r="A32" s="10">
        <v>2</v>
      </c>
      <c r="B32" s="10"/>
      <c r="C32" s="10" t="s">
        <v>30</v>
      </c>
      <c r="D32" s="10"/>
      <c r="E32" s="10"/>
      <c r="F32" s="10"/>
      <c r="G32" s="10"/>
    </row>
    <row r="33" spans="1:7" ht="15">
      <c r="A33" s="10"/>
      <c r="B33" s="10"/>
      <c r="C33" s="10" t="s">
        <v>31</v>
      </c>
      <c r="D33" s="10"/>
      <c r="E33" s="10"/>
      <c r="F33" s="10"/>
      <c r="G33" s="10"/>
    </row>
    <row r="34" spans="1:7" ht="15">
      <c r="A34" s="10"/>
      <c r="B34" s="10"/>
      <c r="C34" s="10"/>
      <c r="D34" s="10"/>
      <c r="E34" s="10"/>
      <c r="F34" s="10"/>
      <c r="G34" s="10"/>
    </row>
    <row r="35" spans="1:7" ht="15">
      <c r="A35" s="10"/>
      <c r="B35" s="10"/>
      <c r="C35" s="10"/>
      <c r="D35" s="10"/>
      <c r="E35" s="10"/>
      <c r="F35" s="115"/>
      <c r="G35" s="115"/>
    </row>
    <row r="36" spans="1:7" ht="15">
      <c r="A36" s="10"/>
      <c r="B36" s="10"/>
      <c r="C36" s="10"/>
      <c r="D36" s="10"/>
      <c r="E36" s="10"/>
      <c r="F36" s="115"/>
      <c r="G36" s="115"/>
    </row>
    <row r="37" spans="1:7" ht="15">
      <c r="A37" s="10"/>
      <c r="B37" s="10"/>
      <c r="C37" s="10"/>
      <c r="D37" s="10"/>
      <c r="E37" s="10"/>
      <c r="F37" s="110" t="s">
        <v>32</v>
      </c>
      <c r="G37" s="110"/>
    </row>
    <row r="38" spans="1:7" ht="15">
      <c r="A38" s="10"/>
      <c r="B38" s="10"/>
      <c r="C38" s="10"/>
      <c r="D38" s="10"/>
      <c r="E38" s="10"/>
      <c r="F38" s="10"/>
      <c r="G38" s="10"/>
    </row>
    <row r="39" spans="1:7" ht="15">
      <c r="A39" s="110" t="s">
        <v>33</v>
      </c>
      <c r="B39" s="110"/>
      <c r="C39" s="110"/>
      <c r="D39" s="110"/>
      <c r="E39" s="110"/>
      <c r="F39" s="110"/>
      <c r="G39" s="110"/>
    </row>
    <row r="40" spans="1:7" ht="15">
      <c r="A40" s="10"/>
      <c r="B40" s="10"/>
      <c r="C40" s="10"/>
      <c r="D40" s="10"/>
      <c r="E40" s="10"/>
      <c r="F40" s="10"/>
      <c r="G40" s="10"/>
    </row>
    <row r="41" spans="1:7" ht="15">
      <c r="A41" s="13"/>
      <c r="B41" s="14" t="s">
        <v>34</v>
      </c>
      <c r="C41" s="119" t="str">
        <f>data!C9</f>
        <v>Raj</v>
      </c>
      <c r="D41" s="119"/>
      <c r="E41" s="119"/>
      <c r="F41" s="10" t="s">
        <v>35</v>
      </c>
      <c r="G41" s="10"/>
    </row>
    <row r="42" spans="1:7" ht="15">
      <c r="A42" s="10"/>
      <c r="B42" s="15" t="s">
        <v>36</v>
      </c>
      <c r="C42" s="10"/>
      <c r="D42" s="10"/>
      <c r="E42" s="10"/>
      <c r="F42" s="10"/>
      <c r="G42" s="10"/>
    </row>
    <row r="43" spans="1:7" ht="15">
      <c r="A43" s="10"/>
      <c r="B43" s="10"/>
      <c r="C43" s="10"/>
      <c r="D43" s="10"/>
      <c r="E43" s="10"/>
      <c r="F43" s="10"/>
      <c r="G43" s="10"/>
    </row>
    <row r="44" spans="1:7" ht="15">
      <c r="A44" s="10"/>
      <c r="B44" s="111" t="s">
        <v>65</v>
      </c>
      <c r="C44" s="111"/>
      <c r="D44" s="111"/>
      <c r="E44" s="111"/>
      <c r="F44" s="10"/>
      <c r="G44" s="10"/>
    </row>
    <row r="45" spans="1:7" ht="15">
      <c r="A45" s="10"/>
      <c r="B45" s="10"/>
      <c r="C45" s="10"/>
      <c r="D45" s="10"/>
      <c r="E45" s="10"/>
      <c r="F45" s="10"/>
      <c r="G45" s="10"/>
    </row>
    <row r="46" spans="1:7" ht="15">
      <c r="A46" s="10"/>
      <c r="B46" s="65" t="s">
        <v>37</v>
      </c>
      <c r="C46" s="120"/>
      <c r="D46" s="121"/>
      <c r="E46" s="10"/>
      <c r="F46" s="10"/>
      <c r="G46" s="10"/>
    </row>
    <row r="47" spans="1:7" ht="15">
      <c r="A47" s="10"/>
      <c r="B47" s="65" t="s">
        <v>38</v>
      </c>
      <c r="C47" s="120"/>
      <c r="D47" s="121"/>
      <c r="E47" s="10"/>
      <c r="F47" s="10"/>
      <c r="G47" s="10"/>
    </row>
  </sheetData>
  <sheetProtection password="F6AA" sheet="1"/>
  <mergeCells count="23">
    <mergeCell ref="B1:G2"/>
    <mergeCell ref="C16:F17"/>
    <mergeCell ref="C19:F21"/>
    <mergeCell ref="C23:F27"/>
    <mergeCell ref="C29:F31"/>
    <mergeCell ref="F35:G36"/>
    <mergeCell ref="F9:G9"/>
    <mergeCell ref="A10:E10"/>
    <mergeCell ref="D12:E12"/>
    <mergeCell ref="C41:E41"/>
    <mergeCell ref="B44:E44"/>
    <mergeCell ref="C46:D46"/>
    <mergeCell ref="C47:D47"/>
    <mergeCell ref="A4:G4"/>
    <mergeCell ref="A5:G5"/>
    <mergeCell ref="A7:G7"/>
    <mergeCell ref="A8:G8"/>
    <mergeCell ref="F37:G37"/>
    <mergeCell ref="A39:G39"/>
    <mergeCell ref="A13:G14"/>
    <mergeCell ref="F11:G11"/>
    <mergeCell ref="F12:G12"/>
    <mergeCell ref="F10:G10"/>
  </mergeCells>
  <hyperlinks>
    <hyperlink ref="B1" r:id="rId1" display="Created by : Raj mangalam : Visit him : http://rajmanglam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Admin</cp:lastModifiedBy>
  <cp:lastPrinted>2016-02-17T07:02:38Z</cp:lastPrinted>
  <dcterms:created xsi:type="dcterms:W3CDTF">2016-02-16T09:43:17Z</dcterms:created>
  <dcterms:modified xsi:type="dcterms:W3CDTF">2021-01-07T01:22:33Z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